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DAMERHAM PARISH COUNCIL FILES. SUS\Finance\2019 - 2020\"/>
    </mc:Choice>
  </mc:AlternateContent>
  <xr:revisionPtr revIDLastSave="0" documentId="8_{CEF33B76-4336-4B9B-8A6A-CDAA1DDE7616}" xr6:coauthVersionLast="40" xr6:coauthVersionMax="40" xr10:uidLastSave="{00000000-0000-0000-0000-000000000000}"/>
  <bookViews>
    <workbookView xWindow="0" yWindow="0" windowWidth="20490" windowHeight="7530" xr2:uid="{00000000-000D-0000-FFFF-FFFF00000000}"/>
  </bookViews>
  <sheets>
    <sheet name="Essential Services 2019-20" sheetId="1" r:id="rId1"/>
    <sheet name="Copy of Balances 15.01.19" sheetId="4" r:id="rId2"/>
    <sheet name="Sheet2" sheetId="2" r:id="rId3"/>
    <sheet name="Sheet3" sheetId="3" r:id="rId4"/>
  </sheets>
  <definedNames>
    <definedName name="_xlnm.Print_Area" localSheetId="1">'Copy of Balances 15.01.19'!$A$1:$J$26</definedName>
    <definedName name="_xlnm.Print_Area" localSheetId="0">'Essential Services 2019-20'!$A$1:$G$47</definedName>
  </definedNames>
  <calcPr calcId="181029"/>
  <fileRecoveryPr repairLoad="1"/>
</workbook>
</file>

<file path=xl/calcChain.xml><?xml version="1.0" encoding="utf-8"?>
<calcChain xmlns="http://schemas.openxmlformats.org/spreadsheetml/2006/main">
  <c r="E42" i="1" l="1"/>
  <c r="E36" i="1"/>
  <c r="E35" i="1"/>
  <c r="E26" i="1"/>
  <c r="F3" i="1"/>
  <c r="F5" i="1"/>
  <c r="F9" i="1"/>
  <c r="F20" i="1"/>
  <c r="E41" i="1" l="1"/>
  <c r="B26" i="4" l="1"/>
  <c r="F13" i="4"/>
  <c r="F9" i="4"/>
  <c r="B9" i="4"/>
  <c r="B6" i="4"/>
  <c r="B5" i="4"/>
  <c r="F3" i="4"/>
  <c r="C3" i="4"/>
  <c r="C5" i="4" s="1"/>
  <c r="J9" i="4" s="1"/>
  <c r="J11" i="4" s="1"/>
  <c r="B3" i="4"/>
  <c r="J2" i="4"/>
  <c r="J10" i="4" s="1"/>
  <c r="E43" i="1" l="1"/>
  <c r="IW41" i="1"/>
  <c r="IW42" i="1" s="1"/>
  <c r="IU41" i="1"/>
  <c r="IU42" i="1" s="1"/>
  <c r="IS41" i="1"/>
  <c r="IS42" i="1" s="1"/>
  <c r="IQ41" i="1"/>
  <c r="IQ42" i="1" s="1"/>
  <c r="IO41" i="1"/>
  <c r="IO42" i="1" s="1"/>
  <c r="IM41" i="1"/>
  <c r="IM42" i="1" s="1"/>
  <c r="IK41" i="1"/>
  <c r="IK42" i="1" s="1"/>
  <c r="II41" i="1"/>
  <c r="II42" i="1" s="1"/>
  <c r="IG41" i="1"/>
  <c r="IG42" i="1" s="1"/>
  <c r="IE41" i="1"/>
  <c r="IE42" i="1" s="1"/>
  <c r="IC41" i="1"/>
  <c r="IC42" i="1" s="1"/>
  <c r="IA41" i="1"/>
  <c r="IA42" i="1" s="1"/>
  <c r="HY41" i="1"/>
  <c r="HY42" i="1" s="1"/>
  <c r="HW41" i="1"/>
  <c r="HW42" i="1" s="1"/>
  <c r="HU41" i="1"/>
  <c r="HU42" i="1" s="1"/>
  <c r="HS41" i="1"/>
  <c r="HS42" i="1" s="1"/>
  <c r="HQ41" i="1"/>
  <c r="HQ42" i="1" s="1"/>
  <c r="HO41" i="1"/>
  <c r="HO42" i="1" s="1"/>
  <c r="HM41" i="1"/>
  <c r="HM42" i="1" s="1"/>
  <c r="HK41" i="1"/>
  <c r="HK42" i="1" s="1"/>
  <c r="HI41" i="1"/>
  <c r="HI42" i="1" s="1"/>
  <c r="HG41" i="1"/>
  <c r="HG42" i="1" s="1"/>
  <c r="HE41" i="1"/>
  <c r="HE42" i="1" s="1"/>
  <c r="HC41" i="1"/>
  <c r="HC42" i="1" s="1"/>
  <c r="HA41" i="1"/>
  <c r="HA42" i="1" s="1"/>
  <c r="GY41" i="1"/>
  <c r="GY42" i="1" s="1"/>
  <c r="GW41" i="1"/>
  <c r="GW42" i="1" s="1"/>
  <c r="GU41" i="1"/>
  <c r="GU42" i="1" s="1"/>
  <c r="GS41" i="1"/>
  <c r="GS42" i="1" s="1"/>
  <c r="GQ41" i="1"/>
  <c r="GQ42" i="1" s="1"/>
  <c r="GO41" i="1"/>
  <c r="GO42" i="1" s="1"/>
  <c r="GM41" i="1"/>
  <c r="GM42" i="1" s="1"/>
  <c r="GK41" i="1"/>
  <c r="GK42" i="1" s="1"/>
  <c r="GI41" i="1"/>
  <c r="GI42" i="1" s="1"/>
  <c r="GG41" i="1"/>
  <c r="GG42" i="1" s="1"/>
  <c r="GE41" i="1"/>
  <c r="GE42" i="1" s="1"/>
  <c r="GC41" i="1"/>
  <c r="GC42" i="1" s="1"/>
  <c r="GA41" i="1"/>
  <c r="GA42" i="1" s="1"/>
  <c r="FY41" i="1"/>
  <c r="FY42" i="1" s="1"/>
  <c r="FW41" i="1"/>
  <c r="FW42" i="1" s="1"/>
  <c r="FU41" i="1"/>
  <c r="FU42" i="1" s="1"/>
  <c r="FS41" i="1"/>
  <c r="FS42" i="1" s="1"/>
  <c r="FQ41" i="1"/>
  <c r="FQ42" i="1" s="1"/>
  <c r="FO41" i="1"/>
  <c r="FO42" i="1" s="1"/>
  <c r="FM41" i="1"/>
  <c r="FM42" i="1" s="1"/>
  <c r="FK41" i="1"/>
  <c r="FK42" i="1" s="1"/>
  <c r="FI41" i="1"/>
  <c r="FI42" i="1" s="1"/>
  <c r="FG41" i="1"/>
  <c r="FG42" i="1" s="1"/>
  <c r="FE41" i="1"/>
  <c r="FE42" i="1" s="1"/>
  <c r="FC41" i="1"/>
  <c r="FC42" i="1" s="1"/>
  <c r="FA41" i="1"/>
  <c r="FA42" i="1" s="1"/>
  <c r="EY41" i="1"/>
  <c r="EY42" i="1" s="1"/>
  <c r="EW41" i="1"/>
  <c r="EW42" i="1" s="1"/>
  <c r="EU41" i="1"/>
  <c r="EU42" i="1" s="1"/>
  <c r="ES41" i="1"/>
  <c r="ES42" i="1" s="1"/>
  <c r="EQ41" i="1"/>
  <c r="EQ42" i="1" s="1"/>
  <c r="EO41" i="1"/>
  <c r="EO42" i="1" s="1"/>
  <c r="EM41" i="1"/>
  <c r="EM42" i="1" s="1"/>
  <c r="EK41" i="1"/>
  <c r="EK42" i="1" s="1"/>
  <c r="EI41" i="1"/>
  <c r="EI42" i="1" s="1"/>
  <c r="EG41" i="1"/>
  <c r="EG42" i="1" s="1"/>
  <c r="EE41" i="1"/>
  <c r="EE42" i="1" s="1"/>
  <c r="EC41" i="1"/>
  <c r="EC42" i="1" s="1"/>
  <c r="EA41" i="1"/>
  <c r="EA42" i="1" s="1"/>
  <c r="DY41" i="1"/>
  <c r="DY42" i="1" s="1"/>
  <c r="DW41" i="1"/>
  <c r="DW42" i="1" s="1"/>
  <c r="DU41" i="1"/>
  <c r="DU42" i="1" s="1"/>
  <c r="DS41" i="1"/>
  <c r="DS42" i="1" s="1"/>
  <c r="DQ41" i="1"/>
  <c r="DQ42" i="1" s="1"/>
  <c r="DO41" i="1"/>
  <c r="DO42" i="1" s="1"/>
  <c r="DM41" i="1"/>
  <c r="DM42" i="1" s="1"/>
  <c r="DK41" i="1"/>
  <c r="DK42" i="1" s="1"/>
  <c r="DI41" i="1"/>
  <c r="DI42" i="1" s="1"/>
  <c r="DG41" i="1"/>
  <c r="DG42" i="1" s="1"/>
  <c r="DE41" i="1"/>
  <c r="DE42" i="1" s="1"/>
  <c r="DC41" i="1"/>
  <c r="DC42" i="1" s="1"/>
  <c r="DA41" i="1"/>
  <c r="DA42" i="1" s="1"/>
  <c r="CY41" i="1"/>
  <c r="CY42" i="1" s="1"/>
  <c r="CW41" i="1"/>
  <c r="CW42" i="1" s="1"/>
  <c r="CU41" i="1"/>
  <c r="CU42" i="1" s="1"/>
  <c r="CS41" i="1"/>
  <c r="CS42" i="1" s="1"/>
  <c r="CQ41" i="1"/>
  <c r="CQ42" i="1" s="1"/>
  <c r="CO41" i="1"/>
  <c r="CO42" i="1" s="1"/>
  <c r="CM41" i="1"/>
  <c r="CM42" i="1" s="1"/>
  <c r="CK41" i="1"/>
  <c r="CK42" i="1" s="1"/>
  <c r="CI41" i="1"/>
  <c r="CI42" i="1" s="1"/>
  <c r="CG41" i="1"/>
  <c r="CG42" i="1" s="1"/>
  <c r="CE41" i="1"/>
  <c r="CE42" i="1" s="1"/>
  <c r="CC41" i="1"/>
  <c r="CC42" i="1" s="1"/>
  <c r="CA41" i="1"/>
  <c r="CA42" i="1" s="1"/>
  <c r="BY41" i="1"/>
  <c r="BY42" i="1" s="1"/>
  <c r="BW41" i="1"/>
  <c r="BW42" i="1" s="1"/>
  <c r="BU41" i="1"/>
  <c r="BU42" i="1" s="1"/>
  <c r="BS41" i="1"/>
  <c r="BS42" i="1" s="1"/>
  <c r="BQ41" i="1"/>
  <c r="BQ42" i="1" s="1"/>
  <c r="BO41" i="1"/>
  <c r="BO42" i="1" s="1"/>
  <c r="BM41" i="1"/>
  <c r="BM42" i="1" s="1"/>
  <c r="BK41" i="1"/>
  <c r="BK42" i="1" s="1"/>
  <c r="BI41" i="1"/>
  <c r="BI42" i="1" s="1"/>
  <c r="E29" i="1"/>
  <c r="E44" i="1" s="1"/>
  <c r="E20" i="1"/>
  <c r="E9" i="1"/>
  <c r="E3" i="1" l="1"/>
  <c r="D9" i="1"/>
  <c r="D6" i="1"/>
  <c r="D5" i="1"/>
  <c r="D3" i="1"/>
  <c r="E5" i="1" l="1"/>
  <c r="D29" i="1"/>
  <c r="I4" i="1"/>
  <c r="I9" i="1"/>
  <c r="F29" i="1"/>
  <c r="F31" i="1" s="1"/>
  <c r="H3" i="1"/>
  <c r="H29" i="1" s="1"/>
  <c r="I8" i="1"/>
  <c r="I19" i="1"/>
  <c r="I14" i="1"/>
  <c r="I27" i="1"/>
  <c r="I21" i="1"/>
  <c r="I18" i="1"/>
  <c r="BI35" i="1"/>
  <c r="BI36" i="1" s="1"/>
  <c r="BK35" i="1"/>
  <c r="BK36" i="1"/>
  <c r="BM35" i="1"/>
  <c r="BM36" i="1" s="1"/>
  <c r="BO35" i="1"/>
  <c r="BO36" i="1"/>
  <c r="BQ35" i="1"/>
  <c r="BQ36" i="1" s="1"/>
  <c r="BS35" i="1"/>
  <c r="BS36" i="1" s="1"/>
  <c r="BU35" i="1"/>
  <c r="BU36" i="1" s="1"/>
  <c r="BW35" i="1"/>
  <c r="BW36" i="1"/>
  <c r="BY35" i="1"/>
  <c r="BY36" i="1" s="1"/>
  <c r="CA35" i="1"/>
  <c r="CA36" i="1"/>
  <c r="CC35" i="1"/>
  <c r="CC36" i="1" s="1"/>
  <c r="CE35" i="1"/>
  <c r="CE36" i="1"/>
  <c r="CG35" i="1"/>
  <c r="CG36" i="1" s="1"/>
  <c r="CI35" i="1"/>
  <c r="CI36" i="1" s="1"/>
  <c r="CK35" i="1"/>
  <c r="CK36" i="1" s="1"/>
  <c r="CM35" i="1"/>
  <c r="CM36" i="1"/>
  <c r="CO35" i="1"/>
  <c r="CQ35" i="1"/>
  <c r="CQ36" i="1" s="1"/>
  <c r="CS35" i="1"/>
  <c r="CS36" i="1"/>
  <c r="CU35" i="1"/>
  <c r="CU36" i="1"/>
  <c r="CW35" i="1"/>
  <c r="CW36" i="1"/>
  <c r="CY35" i="1"/>
  <c r="CY36" i="1"/>
  <c r="DA35" i="1"/>
  <c r="DA36" i="1"/>
  <c r="DC35" i="1"/>
  <c r="DC36" i="1"/>
  <c r="DE35" i="1"/>
  <c r="DE36" i="1"/>
  <c r="DG35" i="1"/>
  <c r="DG36" i="1"/>
  <c r="DI35" i="1"/>
  <c r="DI36" i="1"/>
  <c r="DK35" i="1"/>
  <c r="DK36" i="1"/>
  <c r="DM35" i="1"/>
  <c r="DM36" i="1"/>
  <c r="DO35" i="1"/>
  <c r="DO36" i="1"/>
  <c r="DQ35" i="1"/>
  <c r="DQ36" i="1"/>
  <c r="DS35" i="1"/>
  <c r="DS36" i="1"/>
  <c r="DU35" i="1"/>
  <c r="DU36" i="1"/>
  <c r="DW35" i="1"/>
  <c r="DW36" i="1"/>
  <c r="DY35" i="1"/>
  <c r="DY36" i="1"/>
  <c r="EA35" i="1"/>
  <c r="EA36" i="1"/>
  <c r="EC35" i="1"/>
  <c r="EC36" i="1"/>
  <c r="EE35" i="1"/>
  <c r="EE36" i="1"/>
  <c r="EG35" i="1"/>
  <c r="EG36" i="1"/>
  <c r="EI35" i="1"/>
  <c r="EI36" i="1"/>
  <c r="EK35" i="1"/>
  <c r="EK36" i="1"/>
  <c r="EM35" i="1"/>
  <c r="EM36" i="1"/>
  <c r="EO35" i="1"/>
  <c r="EO36" i="1"/>
  <c r="EQ35" i="1"/>
  <c r="EQ36" i="1"/>
  <c r="ES35" i="1"/>
  <c r="ES36" i="1"/>
  <c r="EU35" i="1"/>
  <c r="EU36" i="1"/>
  <c r="EW35" i="1"/>
  <c r="EW36" i="1"/>
  <c r="EY35" i="1"/>
  <c r="EY36" i="1"/>
  <c r="FA35" i="1"/>
  <c r="FA36" i="1"/>
  <c r="FC35" i="1"/>
  <c r="FC36" i="1"/>
  <c r="FE35" i="1"/>
  <c r="FE36" i="1"/>
  <c r="FG35" i="1"/>
  <c r="FG36" i="1"/>
  <c r="FI35" i="1"/>
  <c r="FI36" i="1"/>
  <c r="FK35" i="1"/>
  <c r="FK36" i="1"/>
  <c r="FM35" i="1"/>
  <c r="FM36" i="1"/>
  <c r="FO35" i="1"/>
  <c r="FO36" i="1"/>
  <c r="FQ35" i="1"/>
  <c r="FQ36" i="1"/>
  <c r="FS35" i="1"/>
  <c r="FS36" i="1"/>
  <c r="FU35" i="1"/>
  <c r="FU36" i="1"/>
  <c r="FW35" i="1"/>
  <c r="FW36" i="1"/>
  <c r="FY35" i="1"/>
  <c r="FY36" i="1"/>
  <c r="GA35" i="1"/>
  <c r="GA36" i="1"/>
  <c r="GC35" i="1"/>
  <c r="GC36" i="1"/>
  <c r="GE35" i="1"/>
  <c r="GE36" i="1"/>
  <c r="GG35" i="1"/>
  <c r="GG36" i="1" s="1"/>
  <c r="GI35" i="1"/>
  <c r="GI36" i="1" s="1"/>
  <c r="GK35" i="1"/>
  <c r="GK36" i="1" s="1"/>
  <c r="GM35" i="1"/>
  <c r="GM36" i="1" s="1"/>
  <c r="GO35" i="1"/>
  <c r="GO36" i="1" s="1"/>
  <c r="GQ35" i="1"/>
  <c r="GQ36" i="1" s="1"/>
  <c r="GS35" i="1"/>
  <c r="GS36" i="1" s="1"/>
  <c r="GU35" i="1"/>
  <c r="GU36" i="1" s="1"/>
  <c r="GW35" i="1"/>
  <c r="GW36" i="1" s="1"/>
  <c r="GY35" i="1"/>
  <c r="GY36" i="1" s="1"/>
  <c r="HA35" i="1"/>
  <c r="HA36" i="1" s="1"/>
  <c r="HC35" i="1"/>
  <c r="HC36" i="1" s="1"/>
  <c r="HE35" i="1"/>
  <c r="HE36" i="1" s="1"/>
  <c r="HG35" i="1"/>
  <c r="HG36" i="1" s="1"/>
  <c r="HI35" i="1"/>
  <c r="HI36" i="1" s="1"/>
  <c r="HK35" i="1"/>
  <c r="HK36" i="1" s="1"/>
  <c r="HM35" i="1"/>
  <c r="HM36" i="1" s="1"/>
  <c r="HO35" i="1"/>
  <c r="HO36" i="1" s="1"/>
  <c r="HQ35" i="1"/>
  <c r="HQ36" i="1" s="1"/>
  <c r="HS35" i="1"/>
  <c r="HS36" i="1" s="1"/>
  <c r="HU35" i="1"/>
  <c r="HU36" i="1" s="1"/>
  <c r="HW35" i="1"/>
  <c r="HW36" i="1" s="1"/>
  <c r="HY35" i="1"/>
  <c r="HY36" i="1" s="1"/>
  <c r="IA35" i="1"/>
  <c r="IA36" i="1" s="1"/>
  <c r="IC35" i="1"/>
  <c r="IC36" i="1" s="1"/>
  <c r="IE35" i="1"/>
  <c r="IE36" i="1" s="1"/>
  <c r="IG35" i="1"/>
  <c r="IG36" i="1" s="1"/>
  <c r="II35" i="1"/>
  <c r="II36" i="1" s="1"/>
  <c r="IK35" i="1"/>
  <c r="IK36" i="1" s="1"/>
  <c r="IM35" i="1"/>
  <c r="IM36" i="1" s="1"/>
  <c r="IO35" i="1"/>
  <c r="IO36" i="1" s="1"/>
  <c r="IQ35" i="1"/>
  <c r="IQ36" i="1" s="1"/>
  <c r="IS35" i="1"/>
  <c r="IS36" i="1" s="1"/>
  <c r="IU35" i="1"/>
  <c r="IU36" i="1" s="1"/>
  <c r="IW35" i="1"/>
  <c r="IW36" i="1" s="1"/>
  <c r="CO36" i="1"/>
  <c r="E47" i="1"/>
  <c r="E37" i="1" s="1"/>
  <c r="I6" i="1"/>
  <c r="I3" i="1"/>
  <c r="I5" i="1" l="1"/>
  <c r="I29" i="1"/>
  <c r="E38" i="1"/>
  <c r="E31" i="1"/>
</calcChain>
</file>

<file path=xl/sharedStrings.xml><?xml version="1.0" encoding="utf-8"?>
<sst xmlns="http://schemas.openxmlformats.org/spreadsheetml/2006/main" count="2124" uniqueCount="113">
  <si>
    <t xml:space="preserve">Travel costs (to training/events/clerk) </t>
  </si>
  <si>
    <t xml:space="preserve">Insurance </t>
  </si>
  <si>
    <t xml:space="preserve">Training </t>
  </si>
  <si>
    <t>Remaining after essential services</t>
  </si>
  <si>
    <t xml:space="preserve">Precept 2012/13 </t>
  </si>
  <si>
    <t>13/14 with 6% increase recommended in 2010</t>
  </si>
  <si>
    <t>At 0% increase</t>
  </si>
  <si>
    <t>2012/14</t>
  </si>
  <si>
    <t>Total estimated income</t>
  </si>
  <si>
    <t>Election expenses</t>
  </si>
  <si>
    <t>Plus estimated income (below)</t>
  </si>
  <si>
    <t>End of year balance</t>
  </si>
  <si>
    <t>Estimated Income - VAT reclaim</t>
  </si>
  <si>
    <t>2017/18</t>
  </si>
  <si>
    <t>Reserves should be 50% therefore minimum requirement</t>
  </si>
  <si>
    <t>TOTAL BUDGET</t>
  </si>
  <si>
    <t>2018/19</t>
  </si>
  <si>
    <t>% diff.</t>
  </si>
  <si>
    <t>Approved amount</t>
  </si>
  <si>
    <t>General Admin (inc expenses)</t>
  </si>
  <si>
    <t>3% inflation increase included</t>
  </si>
  <si>
    <t>Data Protection</t>
  </si>
  <si>
    <t>Website Management</t>
  </si>
  <si>
    <t>Grants &amp; S137 awards</t>
  </si>
  <si>
    <t>Internal Audit</t>
  </si>
  <si>
    <t>External Audit</t>
  </si>
  <si>
    <t>Neighbourhood Watch expenses</t>
  </si>
  <si>
    <t>Village Hall hire</t>
  </si>
  <si>
    <t>To include additional meetings</t>
  </si>
  <si>
    <t>Parish Pump</t>
  </si>
  <si>
    <t>Subscriptions (HALC/NALC. SLCC)</t>
  </si>
  <si>
    <t>Asset Purchase</t>
  </si>
  <si>
    <t>West Park Meadow Playtrail maintenance</t>
  </si>
  <si>
    <t>West Park Meadow Playtrail inspection costs</t>
  </si>
  <si>
    <t>Village Events/Celebrations</t>
  </si>
  <si>
    <t xml:space="preserve">Clerk's Telephone costs </t>
  </si>
  <si>
    <t>Office accommodation inc. broadband contribution</t>
  </si>
  <si>
    <t>Mileage at 45p per mile</t>
  </si>
  <si>
    <t>changed to Stationery category</t>
  </si>
  <si>
    <t>Operating</t>
  </si>
  <si>
    <t>Marketing</t>
  </si>
  <si>
    <t>Maintenance</t>
  </si>
  <si>
    <t>Type of cost</t>
  </si>
  <si>
    <t>Detail of cost</t>
  </si>
  <si>
    <t xml:space="preserve">Office Equipment inc. stationery (ink, paper, envelopes &amp; files) </t>
  </si>
  <si>
    <t>Asset Maintenance (notice boards, bus shelter)</t>
  </si>
  <si>
    <t>includes SLCC membership</t>
  </si>
  <si>
    <t>calculated at £1 per hour for 46 weeks of the year</t>
  </si>
  <si>
    <t>1/3 contribution of £27.50 per month</t>
  </si>
  <si>
    <t>Estimated Income - ?</t>
  </si>
  <si>
    <t>Community</t>
  </si>
  <si>
    <t>Other/Contingency</t>
  </si>
  <si>
    <t>ESSENTIAL SERVICES BUDGET 2019/20</t>
  </si>
  <si>
    <t>2019/20</t>
  </si>
  <si>
    <t>reason for change from 2018/19 to 2019/20</t>
  </si>
  <si>
    <t>Clerk salary @ 5hrs x 52 weeks  x £13.38 p.hour</t>
  </si>
  <si>
    <t>previous budget</t>
  </si>
  <si>
    <t>New name?</t>
  </si>
  <si>
    <t>PAYE - Tax &amp; NI</t>
  </si>
  <si>
    <t>To include any new member training</t>
  </si>
  <si>
    <t>Annual direct debit</t>
  </si>
  <si>
    <t>at clerk's increased hourly rate (agreed July 2018)</t>
  </si>
  <si>
    <t>£36 a quarter</t>
  </si>
  <si>
    <t>if required</t>
  </si>
  <si>
    <t>£460 if contested (£200-300 if uncontested)</t>
  </si>
  <si>
    <t>if agree to two sided colour printing</t>
  </si>
  <si>
    <t xml:space="preserve">Precept 2018/19 </t>
  </si>
  <si>
    <t>2019/20 with 0% increase</t>
  </si>
  <si>
    <t>equates to 16% of the precept</t>
  </si>
  <si>
    <t>Tech savings</t>
  </si>
  <si>
    <t>proposed 21/01/19</t>
  </si>
  <si>
    <t>save incase of need to replace laptop</t>
  </si>
  <si>
    <t>Treasurer's Acc</t>
  </si>
  <si>
    <t>BUS Instant Acc</t>
  </si>
  <si>
    <t>Balance at 15/01/19</t>
  </si>
  <si>
    <t>Potential outgoings</t>
  </si>
  <si>
    <t>less outstanding 
unpresented cheques</t>
  </si>
  <si>
    <t>Total CIL held</t>
  </si>
  <si>
    <t>Community Funded 
Infrastructure</t>
  </si>
  <si>
    <t>Road Safety Mirror</t>
  </si>
  <si>
    <t>less the following estimates for Feb-Mar19</t>
  </si>
  <si>
    <t>Beacon refurbishment</t>
  </si>
  <si>
    <t>Clerk's salary</t>
  </si>
  <si>
    <t>Lower Daggons</t>
  </si>
  <si>
    <t>General Admin</t>
  </si>
  <si>
    <t>Office Equipment</t>
  </si>
  <si>
    <t>Phone</t>
  </si>
  <si>
    <t>Interest received</t>
  </si>
  <si>
    <t>Total funds held</t>
  </si>
  <si>
    <t>Other running costs</t>
  </si>
  <si>
    <t>less potential outgoings</t>
  </si>
  <si>
    <t xml:space="preserve">Web site management </t>
  </si>
  <si>
    <t>CCllr Heron's West Park Meadow grant 03/04/18</t>
  </si>
  <si>
    <t>total at 31 March 2019</t>
  </si>
  <si>
    <t>S137 payments</t>
  </si>
  <si>
    <t>Training</t>
  </si>
  <si>
    <t>Total FunQuest 
funds</t>
  </si>
  <si>
    <t>Election costs</t>
  </si>
  <si>
    <t>Hire of Hall</t>
  </si>
  <si>
    <t>less WPM equip. 
&amp; signs 03/04/18</t>
  </si>
  <si>
    <t xml:space="preserve">HALC </t>
  </si>
  <si>
    <t>Other memberships</t>
  </si>
  <si>
    <t>Asset purchase (inc.technology equipment)</t>
  </si>
  <si>
    <t>Asset maintenance</t>
  </si>
  <si>
    <t>-</t>
  </si>
  <si>
    <t>Playtrail maintenance</t>
  </si>
  <si>
    <t>Playtrail inspection</t>
  </si>
  <si>
    <t>Village events / celebrations</t>
  </si>
  <si>
    <t>Add village expenses</t>
  </si>
  <si>
    <t>Travel costs</t>
  </si>
  <si>
    <t>At 5% increase</t>
  </si>
  <si>
    <t>2019/20 with 5% increase</t>
  </si>
  <si>
    <t>Includes TUFF events (may get a grant for these)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</si>
</sst>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8" formatCode="&quot;£&quot;#,##0.00;[Red]\-&quot;£&quot;#,##0.00"/>
    <numFmt numFmtId="43" formatCode="_-* #,##0.00_-;\-* #,##0.00_-;_-* &quot;-&quot;??_-;_-@_-"/>
    <numFmt numFmtId="164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u/>
      <sz val="12"/>
      <color indexed="8"/>
      <name val="Calibri"/>
      <family val="2"/>
    </font>
    <font>
      <b/>
      <u/>
      <sz val="12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12"/>
      <color indexed="10"/>
      <name val="Calibri"/>
      <family val="2"/>
    </font>
    <font>
      <b/>
      <sz val="14"/>
      <name val="Calibri"/>
      <family val="2"/>
    </font>
    <font>
      <sz val="12"/>
      <color rgb="FFFF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0" applyFont="1"/>
    <xf numFmtId="0" fontId="4" fillId="0" borderId="0" xfId="0" applyFont="1"/>
    <xf numFmtId="6" fontId="2" fillId="0" borderId="0" xfId="0" applyNumberFormat="1" applyFont="1"/>
    <xf numFmtId="6" fontId="2" fillId="0" borderId="1" xfId="0" applyNumberFormat="1" applyFont="1" applyBorder="1"/>
    <xf numFmtId="6" fontId="2" fillId="0" borderId="0" xfId="0" applyNumberFormat="1" applyFont="1" applyBorder="1"/>
    <xf numFmtId="0" fontId="2" fillId="0" borderId="0" xfId="0" applyFont="1" applyBorder="1"/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Border="1"/>
    <xf numFmtId="0" fontId="6" fillId="0" borderId="0" xfId="0" applyFont="1"/>
    <xf numFmtId="6" fontId="2" fillId="0" borderId="0" xfId="0" applyNumberFormat="1" applyFont="1" applyFill="1" applyBorder="1" applyAlignment="1">
      <alignment horizontal="center"/>
    </xf>
    <xf numFmtId="0" fontId="7" fillId="0" borderId="0" xfId="0" applyFont="1"/>
    <xf numFmtId="0" fontId="2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8" fontId="2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6" fontId="11" fillId="0" borderId="0" xfId="0" applyNumberFormat="1" applyFont="1" applyFill="1" applyBorder="1" applyAlignment="1">
      <alignment horizontal="center"/>
    </xf>
    <xf numFmtId="0" fontId="2" fillId="0" borderId="2" xfId="0" applyFont="1" applyBorder="1"/>
    <xf numFmtId="0" fontId="3" fillId="0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3" fillId="0" borderId="2" xfId="0" applyFont="1" applyBorder="1"/>
    <xf numFmtId="0" fontId="4" fillId="2" borderId="2" xfId="0" applyFont="1" applyFill="1" applyBorder="1" applyAlignment="1">
      <alignment horizontal="center"/>
    </xf>
    <xf numFmtId="9" fontId="7" fillId="0" borderId="0" xfId="0" applyNumberFormat="1" applyFont="1" applyAlignment="1">
      <alignment horizontal="center"/>
    </xf>
    <xf numFmtId="9" fontId="2" fillId="0" borderId="2" xfId="0" applyNumberFormat="1" applyFont="1" applyBorder="1"/>
    <xf numFmtId="9" fontId="2" fillId="0" borderId="0" xfId="0" applyNumberFormat="1" applyFont="1"/>
    <xf numFmtId="9" fontId="4" fillId="0" borderId="0" xfId="0" applyNumberFormat="1" applyFont="1"/>
    <xf numFmtId="9" fontId="2" fillId="0" borderId="0" xfId="0" applyNumberFormat="1" applyFont="1" applyFill="1"/>
    <xf numFmtId="9" fontId="2" fillId="0" borderId="0" xfId="0" applyNumberFormat="1" applyFont="1" applyFill="1" applyBorder="1"/>
    <xf numFmtId="9" fontId="3" fillId="0" borderId="2" xfId="0" applyNumberFormat="1" applyFont="1" applyBorder="1"/>
    <xf numFmtId="0" fontId="3" fillId="0" borderId="0" xfId="0" applyFont="1"/>
    <xf numFmtId="0" fontId="7" fillId="0" borderId="2" xfId="0" applyFont="1" applyBorder="1"/>
    <xf numFmtId="0" fontId="9" fillId="3" borderId="3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/>
    <xf numFmtId="6" fontId="2" fillId="3" borderId="6" xfId="0" applyNumberFormat="1" applyFont="1" applyFill="1" applyBorder="1" applyAlignment="1">
      <alignment horizontal="center"/>
    </xf>
    <xf numFmtId="38" fontId="3" fillId="0" borderId="0" xfId="0" applyNumberFormat="1" applyFont="1" applyFill="1" applyAlignment="1">
      <alignment horizontal="center"/>
    </xf>
    <xf numFmtId="0" fontId="7" fillId="3" borderId="7" xfId="0" applyFont="1" applyFill="1" applyBorder="1"/>
    <xf numFmtId="6" fontId="7" fillId="3" borderId="8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6" fontId="2" fillId="0" borderId="0" xfId="0" applyNumberFormat="1" applyFont="1" applyFill="1" applyAlignment="1">
      <alignment horizontal="center"/>
    </xf>
    <xf numFmtId="0" fontId="6" fillId="0" borderId="2" xfId="0" applyFont="1" applyFill="1" applyBorder="1" applyAlignment="1">
      <alignment wrapText="1"/>
    </xf>
    <xf numFmtId="0" fontId="10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10" fillId="2" borderId="2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9" fontId="11" fillId="0" borderId="2" xfId="0" applyNumberFormat="1" applyFont="1" applyBorder="1"/>
    <xf numFmtId="0" fontId="2" fillId="3" borderId="0" xfId="0" applyFont="1" applyFill="1" applyBorder="1"/>
    <xf numFmtId="0" fontId="9" fillId="3" borderId="9" xfId="0" applyFont="1" applyFill="1" applyBorder="1"/>
    <xf numFmtId="0" fontId="7" fillId="3" borderId="10" xfId="0" applyFont="1" applyFill="1" applyBorder="1"/>
    <xf numFmtId="43" fontId="3" fillId="0" borderId="2" xfId="1" applyFont="1" applyFill="1" applyBorder="1" applyAlignment="1">
      <alignment horizontal="center"/>
    </xf>
    <xf numFmtId="43" fontId="4" fillId="0" borderId="2" xfId="1" applyFont="1" applyFill="1" applyBorder="1" applyAlignment="1">
      <alignment horizontal="center"/>
    </xf>
    <xf numFmtId="164" fontId="4" fillId="0" borderId="0" xfId="1" applyNumberFormat="1" applyFont="1" applyFill="1" applyAlignment="1">
      <alignment horizontal="center"/>
    </xf>
    <xf numFmtId="0" fontId="0" fillId="0" borderId="0" xfId="0" applyBorder="1" applyAlignment="1">
      <alignment wrapText="1"/>
    </xf>
    <xf numFmtId="43" fontId="0" fillId="0" borderId="0" xfId="2" applyFont="1" applyBorder="1"/>
    <xf numFmtId="43" fontId="14" fillId="0" borderId="0" xfId="2" applyFont="1" applyBorder="1" applyAlignment="1">
      <alignment horizontal="right"/>
    </xf>
    <xf numFmtId="43" fontId="14" fillId="0" borderId="0" xfId="2" applyFont="1"/>
    <xf numFmtId="0" fontId="13" fillId="0" borderId="0" xfId="0" applyFont="1"/>
    <xf numFmtId="43" fontId="13" fillId="0" borderId="0" xfId="2" applyFont="1"/>
    <xf numFmtId="0" fontId="13" fillId="0" borderId="0" xfId="0" applyFont="1" applyAlignment="1">
      <alignment horizontal="right"/>
    </xf>
    <xf numFmtId="0" fontId="13" fillId="0" borderId="3" xfId="0" applyFont="1" applyBorder="1" applyAlignment="1">
      <alignment wrapText="1"/>
    </xf>
    <xf numFmtId="43" fontId="13" fillId="0" borderId="9" xfId="2" applyFont="1" applyBorder="1"/>
    <xf numFmtId="43" fontId="13" fillId="0" borderId="4" xfId="2" applyFont="1" applyFill="1" applyBorder="1"/>
    <xf numFmtId="0" fontId="13" fillId="0" borderId="11" xfId="0" applyFont="1" applyBorder="1" applyAlignment="1">
      <alignment wrapText="1"/>
    </xf>
    <xf numFmtId="43" fontId="13" fillId="0" borderId="12" xfId="2" applyFont="1" applyBorder="1"/>
    <xf numFmtId="43" fontId="13" fillId="5" borderId="13" xfId="2" applyFont="1" applyFill="1" applyBorder="1"/>
    <xf numFmtId="43" fontId="0" fillId="0" borderId="0" xfId="0" applyNumberFormat="1"/>
    <xf numFmtId="0" fontId="13" fillId="0" borderId="3" xfId="0" applyFont="1" applyBorder="1"/>
    <xf numFmtId="43" fontId="13" fillId="5" borderId="4" xfId="0" applyNumberFormat="1" applyFont="1" applyFill="1" applyBorder="1"/>
    <xf numFmtId="0" fontId="0" fillId="0" borderId="5" xfId="0" applyFont="1" applyBorder="1" applyAlignment="1">
      <alignment wrapText="1"/>
    </xf>
    <xf numFmtId="43" fontId="12" fillId="0" borderId="0" xfId="2" applyFont="1" applyBorder="1"/>
    <xf numFmtId="43" fontId="12" fillId="0" borderId="6" xfId="2" applyFont="1" applyFill="1" applyBorder="1"/>
    <xf numFmtId="43" fontId="12" fillId="0" borderId="0" xfId="2" applyFont="1"/>
    <xf numFmtId="0" fontId="0" fillId="0" borderId="5" xfId="0" applyBorder="1" applyAlignment="1">
      <alignment vertical="center" wrapText="1"/>
    </xf>
    <xf numFmtId="43" fontId="0" fillId="0" borderId="6" xfId="2" applyFont="1" applyBorder="1"/>
    <xf numFmtId="0" fontId="0" fillId="0" borderId="5" xfId="0" applyBorder="1" applyAlignment="1">
      <alignment wrapText="1"/>
    </xf>
    <xf numFmtId="43" fontId="0" fillId="0" borderId="6" xfId="0" applyNumberFormat="1" applyFill="1" applyBorder="1"/>
    <xf numFmtId="14" fontId="0" fillId="0" borderId="0" xfId="0" applyNumberFormat="1" applyFill="1"/>
    <xf numFmtId="43" fontId="0" fillId="0" borderId="0" xfId="2" applyFont="1" applyFill="1"/>
    <xf numFmtId="0" fontId="0" fillId="0" borderId="5" xfId="0" applyBorder="1" applyAlignment="1">
      <alignment vertical="center"/>
    </xf>
    <xf numFmtId="6" fontId="0" fillId="0" borderId="0" xfId="0" applyNumberFormat="1" applyAlignment="1">
      <alignment vertical="center"/>
    </xf>
    <xf numFmtId="0" fontId="13" fillId="0" borderId="7" xfId="0" applyFont="1" applyBorder="1" applyAlignment="1">
      <alignment wrapText="1"/>
    </xf>
    <xf numFmtId="43" fontId="13" fillId="0" borderId="10" xfId="2" applyFont="1" applyBorder="1"/>
    <xf numFmtId="43" fontId="13" fillId="5" borderId="14" xfId="0" applyNumberFormat="1" applyFont="1" applyFill="1" applyBorder="1"/>
    <xf numFmtId="2" fontId="0" fillId="0" borderId="6" xfId="0" applyNumberFormat="1" applyBorder="1" applyAlignment="1">
      <alignment horizontal="right"/>
    </xf>
    <xf numFmtId="0" fontId="0" fillId="0" borderId="0" xfId="0" applyAlignment="1">
      <alignment vertical="center"/>
    </xf>
    <xf numFmtId="0" fontId="0" fillId="0" borderId="0" xfId="0" applyFill="1" applyBorder="1" applyAlignment="1">
      <alignment wrapText="1"/>
    </xf>
    <xf numFmtId="43" fontId="0" fillId="0" borderId="0" xfId="2" applyFont="1" applyFill="1" applyBorder="1"/>
    <xf numFmtId="0" fontId="0" fillId="0" borderId="0" xfId="0" applyBorder="1"/>
    <xf numFmtId="0" fontId="0" fillId="0" borderId="7" xfId="0" applyBorder="1" applyAlignment="1">
      <alignment vertical="center"/>
    </xf>
    <xf numFmtId="2" fontId="0" fillId="0" borderId="14" xfId="0" applyNumberFormat="1" applyBorder="1" applyAlignment="1">
      <alignment horizontal="right"/>
    </xf>
    <xf numFmtId="0" fontId="0" fillId="0" borderId="0" xfId="0" applyAlignment="1">
      <alignment horizontal="right"/>
    </xf>
    <xf numFmtId="43" fontId="0" fillId="0" borderId="0" xfId="2" applyFont="1"/>
    <xf numFmtId="0" fontId="13" fillId="5" borderId="3" xfId="0" applyFont="1" applyFill="1" applyBorder="1" applyAlignment="1">
      <alignment vertical="center"/>
    </xf>
    <xf numFmtId="0" fontId="13" fillId="5" borderId="5" xfId="0" applyFont="1" applyFill="1" applyBorder="1" applyAlignment="1">
      <alignment wrapText="1"/>
    </xf>
    <xf numFmtId="43" fontId="13" fillId="5" borderId="6" xfId="0" applyNumberFormat="1" applyFont="1" applyFill="1" applyBorder="1"/>
    <xf numFmtId="0" fontId="13" fillId="0" borderId="0" xfId="0" applyFont="1" applyAlignment="1">
      <alignment horizontal="right" wrapText="1"/>
    </xf>
    <xf numFmtId="0" fontId="13" fillId="5" borderId="7" xfId="0" applyFont="1" applyFill="1" applyBorder="1" applyAlignment="1">
      <alignment wrapText="1"/>
    </xf>
    <xf numFmtId="2" fontId="13" fillId="0" borderId="0" xfId="2" applyNumberFormat="1" applyFont="1"/>
    <xf numFmtId="2" fontId="0" fillId="0" borderId="0" xfId="2" applyNumberFormat="1" applyFont="1" applyFill="1"/>
    <xf numFmtId="0" fontId="0" fillId="0" borderId="0" xfId="0" applyFill="1" applyAlignment="1">
      <alignment horizontal="right" wrapText="1"/>
    </xf>
    <xf numFmtId="4" fontId="15" fillId="0" borderId="0" xfId="2" applyNumberFormat="1" applyFont="1" applyFill="1"/>
    <xf numFmtId="0" fontId="2" fillId="0" borderId="4" xfId="0" applyFont="1" applyFill="1" applyBorder="1" applyAlignment="1">
      <alignment horizontal="center"/>
    </xf>
    <xf numFmtId="6" fontId="2" fillId="0" borderId="6" xfId="0" applyNumberFormat="1" applyFont="1" applyFill="1" applyBorder="1" applyAlignment="1">
      <alignment horizontal="center"/>
    </xf>
    <xf numFmtId="6" fontId="7" fillId="0" borderId="8" xfId="0" applyNumberFormat="1" applyFont="1" applyFill="1" applyBorder="1" applyAlignment="1">
      <alignment horizontal="center"/>
    </xf>
    <xf numFmtId="38" fontId="2" fillId="0" borderId="1" xfId="1" applyNumberFormat="1" applyFont="1" applyFill="1" applyBorder="1" applyAlignment="1">
      <alignment horizontal="center"/>
    </xf>
    <xf numFmtId="2" fontId="4" fillId="3" borderId="2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wrapText="1"/>
    </xf>
    <xf numFmtId="0" fontId="9" fillId="0" borderId="3" xfId="0" applyFont="1" applyFill="1" applyBorder="1"/>
    <xf numFmtId="0" fontId="9" fillId="0" borderId="9" xfId="0" applyFont="1" applyFill="1" applyBorder="1"/>
    <xf numFmtId="0" fontId="2" fillId="0" borderId="5" xfId="0" applyFont="1" applyFill="1" applyBorder="1"/>
    <xf numFmtId="0" fontId="7" fillId="0" borderId="7" xfId="0" applyFont="1" applyFill="1" applyBorder="1"/>
    <xf numFmtId="0" fontId="7" fillId="0" borderId="10" xfId="0" applyFont="1" applyFill="1" applyBorder="1"/>
    <xf numFmtId="43" fontId="3" fillId="3" borderId="2" xfId="1" applyFont="1" applyFill="1" applyBorder="1" applyAlignment="1">
      <alignment horizontal="center"/>
    </xf>
  </cellXfs>
  <cellStyles count="3">
    <cellStyle name="Comma" xfId="1" builtinId="3"/>
    <cellStyle name="Comma 2" xfId="2" xr:uid="{0C74F4B4-FC7D-4C7F-B8FC-A10F79D9FDE5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W50"/>
  <sheetViews>
    <sheetView tabSelected="1" topLeftCell="C20" zoomScale="84" zoomScaleNormal="84" workbookViewId="0">
      <selection activeCell="G27" sqref="G27"/>
    </sheetView>
  </sheetViews>
  <sheetFormatPr defaultRowHeight="15.75" x14ac:dyDescent="0.25"/>
  <cols>
    <col min="1" max="1" width="15.42578125" style="1" customWidth="1"/>
    <col min="2" max="2" width="59.28515625" style="1" customWidth="1"/>
    <col min="3" max="3" width="45.5703125" style="1" customWidth="1"/>
    <col min="4" max="4" width="11.7109375" style="1" bestFit="1" customWidth="1"/>
    <col min="5" max="5" width="13.28515625" style="13" customWidth="1"/>
    <col min="6" max="6" width="13.140625" style="13" customWidth="1"/>
    <col min="7" max="7" width="53" style="7" customWidth="1"/>
    <col min="8" max="8" width="2.7109375" style="1" hidden="1" customWidth="1"/>
    <col min="9" max="9" width="10.85546875" style="27" hidden="1" customWidth="1"/>
    <col min="10" max="16384" width="9.140625" style="1"/>
  </cols>
  <sheetData>
    <row r="1" spans="1:9" ht="18.75" x14ac:dyDescent="0.3">
      <c r="A1" s="10" t="s">
        <v>52</v>
      </c>
      <c r="B1" s="10"/>
      <c r="C1" s="10"/>
      <c r="D1" s="41" t="s">
        <v>16</v>
      </c>
      <c r="E1" s="41" t="s">
        <v>53</v>
      </c>
      <c r="F1" s="41" t="s">
        <v>53</v>
      </c>
      <c r="I1" s="25" t="s">
        <v>17</v>
      </c>
    </row>
    <row r="2" spans="1:9" s="49" customFormat="1" ht="38.25" customHeight="1" x14ac:dyDescent="0.3">
      <c r="A2" s="50" t="s">
        <v>42</v>
      </c>
      <c r="B2" s="44" t="s">
        <v>43</v>
      </c>
      <c r="C2" s="44" t="s">
        <v>57</v>
      </c>
      <c r="D2" s="45" t="s">
        <v>56</v>
      </c>
      <c r="E2" s="46" t="s">
        <v>70</v>
      </c>
      <c r="F2" s="116" t="s">
        <v>18</v>
      </c>
      <c r="G2" s="45" t="s">
        <v>54</v>
      </c>
      <c r="H2" s="48" t="s">
        <v>7</v>
      </c>
      <c r="I2" s="47" t="s">
        <v>13</v>
      </c>
    </row>
    <row r="3" spans="1:9" x14ac:dyDescent="0.25">
      <c r="A3" s="51" t="s">
        <v>39</v>
      </c>
      <c r="B3" s="19" t="s">
        <v>55</v>
      </c>
      <c r="C3" s="19" t="s">
        <v>55</v>
      </c>
      <c r="D3" s="59">
        <f>(5*52)*(12.99*1.02)</f>
        <v>3444.9480000000003</v>
      </c>
      <c r="E3" s="59">
        <f>(5*52)*(13.38)</f>
        <v>3478.8</v>
      </c>
      <c r="F3" s="122">
        <f>(5*52)*(13.38)</f>
        <v>3478.8</v>
      </c>
      <c r="G3" s="20" t="s">
        <v>61</v>
      </c>
      <c r="H3" s="21">
        <f>12*52*10+80</f>
        <v>6320</v>
      </c>
      <c r="I3" s="26">
        <f>(E3-D3)/ABS(D3)</f>
        <v>9.8265634198251642E-3</v>
      </c>
    </row>
    <row r="4" spans="1:9" x14ac:dyDescent="0.25">
      <c r="A4" s="51" t="s">
        <v>39</v>
      </c>
      <c r="B4" s="23" t="s">
        <v>58</v>
      </c>
      <c r="C4" s="23"/>
      <c r="D4" s="59">
        <v>50</v>
      </c>
      <c r="E4" s="59">
        <v>120</v>
      </c>
      <c r="F4" s="122">
        <v>120</v>
      </c>
      <c r="G4" s="22"/>
      <c r="H4" s="21">
        <v>300</v>
      </c>
      <c r="I4" s="26">
        <f>(E4-D4)/ABS(D4)</f>
        <v>1.4</v>
      </c>
    </row>
    <row r="5" spans="1:9" x14ac:dyDescent="0.25">
      <c r="A5" s="51" t="s">
        <v>39</v>
      </c>
      <c r="B5" s="23" t="s">
        <v>36</v>
      </c>
      <c r="C5" s="23"/>
      <c r="D5" s="59">
        <f>(1*5*46)</f>
        <v>230</v>
      </c>
      <c r="E5" s="59">
        <f>(1*5*46)</f>
        <v>230</v>
      </c>
      <c r="F5" s="122">
        <f>(1*5*46)</f>
        <v>230</v>
      </c>
      <c r="G5" s="20" t="s">
        <v>47</v>
      </c>
      <c r="H5" s="21">
        <v>104</v>
      </c>
      <c r="I5" s="26">
        <f>(E5-D5)/ABS(D5)</f>
        <v>0</v>
      </c>
    </row>
    <row r="6" spans="1:9" x14ac:dyDescent="0.25">
      <c r="A6" s="51" t="s">
        <v>39</v>
      </c>
      <c r="B6" s="23" t="s">
        <v>35</v>
      </c>
      <c r="C6" s="23"/>
      <c r="D6" s="59">
        <f>(27.5/3)*12</f>
        <v>110</v>
      </c>
      <c r="E6" s="59">
        <v>120</v>
      </c>
      <c r="F6" s="122">
        <v>120</v>
      </c>
      <c r="G6" s="20" t="s">
        <v>48</v>
      </c>
      <c r="H6" s="21">
        <v>700</v>
      </c>
      <c r="I6" s="26">
        <f>(E6-D6)/ABS(D6)</f>
        <v>9.0909090909090912E-2</v>
      </c>
    </row>
    <row r="7" spans="1:9" x14ac:dyDescent="0.25">
      <c r="A7" s="51" t="s">
        <v>39</v>
      </c>
      <c r="B7" s="23" t="s">
        <v>19</v>
      </c>
      <c r="C7" s="23"/>
      <c r="D7" s="59">
        <v>0</v>
      </c>
      <c r="E7" s="59">
        <v>0</v>
      </c>
      <c r="F7" s="122">
        <v>0</v>
      </c>
      <c r="G7" s="20" t="s">
        <v>38</v>
      </c>
      <c r="H7" s="21"/>
      <c r="I7" s="26"/>
    </row>
    <row r="8" spans="1:9" x14ac:dyDescent="0.25">
      <c r="A8" s="51" t="s">
        <v>39</v>
      </c>
      <c r="B8" s="23" t="s">
        <v>44</v>
      </c>
      <c r="C8" s="23"/>
      <c r="D8" s="59">
        <v>200</v>
      </c>
      <c r="E8" s="59">
        <v>200</v>
      </c>
      <c r="F8" s="122">
        <v>200</v>
      </c>
      <c r="G8" s="22"/>
      <c r="H8" s="21">
        <v>550</v>
      </c>
      <c r="I8" s="26">
        <f>(E8-D8)/ABS(D8)</f>
        <v>0</v>
      </c>
    </row>
    <row r="9" spans="1:9" x14ac:dyDescent="0.25">
      <c r="A9" s="51" t="s">
        <v>39</v>
      </c>
      <c r="B9" s="23" t="s">
        <v>1</v>
      </c>
      <c r="C9" s="23"/>
      <c r="D9" s="59">
        <f>500*1.03</f>
        <v>515</v>
      </c>
      <c r="E9" s="59">
        <f>515*1.03</f>
        <v>530.45000000000005</v>
      </c>
      <c r="F9" s="122">
        <f>515*1.03</f>
        <v>530.45000000000005</v>
      </c>
      <c r="G9" s="20" t="s">
        <v>20</v>
      </c>
      <c r="H9" s="21">
        <v>750</v>
      </c>
      <c r="I9" s="26">
        <f>(E9-D9)/ABS(D9)</f>
        <v>3.0000000000000089E-2</v>
      </c>
    </row>
    <row r="10" spans="1:9" x14ac:dyDescent="0.25">
      <c r="A10" s="51" t="s">
        <v>39</v>
      </c>
      <c r="B10" s="23" t="s">
        <v>21</v>
      </c>
      <c r="C10" s="23"/>
      <c r="D10" s="59">
        <v>40</v>
      </c>
      <c r="E10" s="59">
        <v>35</v>
      </c>
      <c r="F10" s="122">
        <v>35</v>
      </c>
      <c r="G10" s="20" t="s">
        <v>60</v>
      </c>
      <c r="H10" s="21"/>
      <c r="I10" s="26"/>
    </row>
    <row r="11" spans="1:9" x14ac:dyDescent="0.25">
      <c r="A11" s="51" t="s">
        <v>39</v>
      </c>
      <c r="B11" s="23" t="s">
        <v>51</v>
      </c>
      <c r="C11" s="23"/>
      <c r="D11" s="59">
        <v>100</v>
      </c>
      <c r="E11" s="59">
        <v>100</v>
      </c>
      <c r="F11" s="122">
        <v>100</v>
      </c>
      <c r="G11" s="22"/>
      <c r="H11" s="21"/>
      <c r="I11" s="26"/>
    </row>
    <row r="12" spans="1:9" x14ac:dyDescent="0.25">
      <c r="A12" s="51" t="s">
        <v>40</v>
      </c>
      <c r="B12" s="23" t="s">
        <v>22</v>
      </c>
      <c r="C12" s="23"/>
      <c r="D12" s="59">
        <v>200</v>
      </c>
      <c r="E12" s="59">
        <v>160</v>
      </c>
      <c r="F12" s="122">
        <v>160</v>
      </c>
      <c r="G12" s="20" t="s">
        <v>62</v>
      </c>
      <c r="H12" s="21"/>
      <c r="I12" s="26"/>
    </row>
    <row r="13" spans="1:9" x14ac:dyDescent="0.25">
      <c r="A13" s="51" t="s">
        <v>50</v>
      </c>
      <c r="B13" s="23" t="s">
        <v>23</v>
      </c>
      <c r="C13" s="23"/>
      <c r="D13" s="59">
        <v>1400</v>
      </c>
      <c r="E13" s="59">
        <v>1400</v>
      </c>
      <c r="F13" s="122">
        <v>1400</v>
      </c>
      <c r="G13" s="20" t="s">
        <v>68</v>
      </c>
      <c r="H13" s="21"/>
      <c r="I13" s="26"/>
    </row>
    <row r="14" spans="1:9" x14ac:dyDescent="0.25">
      <c r="A14" s="51" t="s">
        <v>39</v>
      </c>
      <c r="B14" s="23" t="s">
        <v>2</v>
      </c>
      <c r="C14" s="23"/>
      <c r="D14" s="59">
        <v>500</v>
      </c>
      <c r="E14" s="59">
        <v>500</v>
      </c>
      <c r="F14" s="122">
        <v>500</v>
      </c>
      <c r="G14" s="20" t="s">
        <v>59</v>
      </c>
      <c r="H14" s="21">
        <v>500</v>
      </c>
      <c r="I14" s="26">
        <f>(E14-D14)/ABS(D14)</f>
        <v>0</v>
      </c>
    </row>
    <row r="15" spans="1:9" x14ac:dyDescent="0.25">
      <c r="A15" s="51" t="s">
        <v>39</v>
      </c>
      <c r="B15" s="23" t="s">
        <v>24</v>
      </c>
      <c r="C15" s="23"/>
      <c r="D15" s="59">
        <v>200</v>
      </c>
      <c r="E15" s="59">
        <v>150</v>
      </c>
      <c r="F15" s="122">
        <v>150</v>
      </c>
      <c r="G15" s="22"/>
      <c r="H15" s="21"/>
      <c r="I15" s="26"/>
    </row>
    <row r="16" spans="1:9" x14ac:dyDescent="0.25">
      <c r="A16" s="51" t="s">
        <v>39</v>
      </c>
      <c r="B16" s="23" t="s">
        <v>25</v>
      </c>
      <c r="C16" s="23"/>
      <c r="D16" s="59">
        <v>200</v>
      </c>
      <c r="E16" s="59">
        <v>200</v>
      </c>
      <c r="F16" s="122">
        <v>200</v>
      </c>
      <c r="G16" s="20" t="s">
        <v>63</v>
      </c>
      <c r="H16" s="21"/>
      <c r="I16" s="26"/>
    </row>
    <row r="17" spans="1:9" x14ac:dyDescent="0.25">
      <c r="A17" s="51" t="s">
        <v>50</v>
      </c>
      <c r="B17" s="23" t="s">
        <v>26</v>
      </c>
      <c r="C17" s="23"/>
      <c r="D17" s="59">
        <v>50</v>
      </c>
      <c r="E17" s="59">
        <v>50</v>
      </c>
      <c r="F17" s="122">
        <v>50</v>
      </c>
      <c r="G17" s="22"/>
      <c r="H17" s="21"/>
      <c r="I17" s="26"/>
    </row>
    <row r="18" spans="1:9" s="32" customFormat="1" x14ac:dyDescent="0.25">
      <c r="A18" s="52" t="s">
        <v>39</v>
      </c>
      <c r="B18" s="23" t="s">
        <v>9</v>
      </c>
      <c r="C18" s="23"/>
      <c r="D18" s="59">
        <v>0</v>
      </c>
      <c r="E18" s="59">
        <v>460</v>
      </c>
      <c r="F18" s="122">
        <v>460</v>
      </c>
      <c r="G18" s="20" t="s">
        <v>64</v>
      </c>
      <c r="H18" s="21"/>
      <c r="I18" s="31" t="e">
        <f>(E18-D18)/ABS(D18)</f>
        <v>#DIV/0!</v>
      </c>
    </row>
    <row r="19" spans="1:9" x14ac:dyDescent="0.25">
      <c r="A19" s="51" t="s">
        <v>39</v>
      </c>
      <c r="B19" s="23" t="s">
        <v>27</v>
      </c>
      <c r="C19" s="23"/>
      <c r="D19" s="59">
        <v>300</v>
      </c>
      <c r="E19" s="59">
        <v>320</v>
      </c>
      <c r="F19" s="122">
        <v>320</v>
      </c>
      <c r="G19" s="20" t="s">
        <v>28</v>
      </c>
      <c r="H19" s="21">
        <v>400</v>
      </c>
      <c r="I19" s="26">
        <f>(E19-D19)/ABS(D19)</f>
        <v>6.6666666666666666E-2</v>
      </c>
    </row>
    <row r="20" spans="1:9" x14ac:dyDescent="0.25">
      <c r="A20" s="51" t="s">
        <v>40</v>
      </c>
      <c r="B20" s="23" t="s">
        <v>29</v>
      </c>
      <c r="C20" s="23"/>
      <c r="D20" s="59">
        <v>320</v>
      </c>
      <c r="E20" s="59">
        <f>35*12</f>
        <v>420</v>
      </c>
      <c r="F20" s="122">
        <f>35*12</f>
        <v>420</v>
      </c>
      <c r="G20" s="20" t="s">
        <v>65</v>
      </c>
      <c r="H20" s="21"/>
      <c r="I20" s="26"/>
    </row>
    <row r="21" spans="1:9" x14ac:dyDescent="0.25">
      <c r="A21" s="51" t="s">
        <v>39</v>
      </c>
      <c r="B21" s="23" t="s">
        <v>30</v>
      </c>
      <c r="C21" s="23"/>
      <c r="D21" s="59">
        <v>300</v>
      </c>
      <c r="E21" s="59">
        <v>300</v>
      </c>
      <c r="F21" s="122">
        <v>300</v>
      </c>
      <c r="G21" s="20" t="s">
        <v>46</v>
      </c>
      <c r="H21" s="21">
        <v>500</v>
      </c>
      <c r="I21" s="26">
        <f>(E21-D21)/ABS(D21)</f>
        <v>0</v>
      </c>
    </row>
    <row r="22" spans="1:9" x14ac:dyDescent="0.25">
      <c r="A22" s="51" t="s">
        <v>39</v>
      </c>
      <c r="B22" s="23" t="s">
        <v>31</v>
      </c>
      <c r="C22" s="23"/>
      <c r="D22" s="59">
        <v>0</v>
      </c>
      <c r="E22" s="59">
        <v>0</v>
      </c>
      <c r="F22" s="122">
        <v>0</v>
      </c>
      <c r="G22" s="22"/>
      <c r="H22" s="21"/>
      <c r="I22" s="26"/>
    </row>
    <row r="23" spans="1:9" x14ac:dyDescent="0.25">
      <c r="A23" s="51" t="s">
        <v>41</v>
      </c>
      <c r="B23" s="23" t="s">
        <v>45</v>
      </c>
      <c r="C23" s="23"/>
      <c r="D23" s="59">
        <v>200</v>
      </c>
      <c r="E23" s="59">
        <v>200</v>
      </c>
      <c r="F23" s="122">
        <v>200</v>
      </c>
      <c r="G23" s="22"/>
      <c r="H23" s="21"/>
      <c r="I23" s="26"/>
    </row>
    <row r="24" spans="1:9" x14ac:dyDescent="0.25">
      <c r="A24" s="51" t="s">
        <v>41</v>
      </c>
      <c r="B24" s="23" t="s">
        <v>32</v>
      </c>
      <c r="C24" s="23"/>
      <c r="D24" s="59">
        <v>1600</v>
      </c>
      <c r="E24" s="59">
        <v>1600</v>
      </c>
      <c r="F24" s="122">
        <v>1600</v>
      </c>
      <c r="G24" s="22"/>
      <c r="H24" s="21"/>
      <c r="I24" s="26"/>
    </row>
    <row r="25" spans="1:9" x14ac:dyDescent="0.25">
      <c r="A25" s="51" t="s">
        <v>41</v>
      </c>
      <c r="B25" s="23" t="s">
        <v>33</v>
      </c>
      <c r="C25" s="23"/>
      <c r="D25" s="59">
        <v>150</v>
      </c>
      <c r="E25" s="59">
        <v>150</v>
      </c>
      <c r="F25" s="122">
        <v>150</v>
      </c>
      <c r="G25" s="22"/>
      <c r="H25" s="21"/>
      <c r="I25" s="26"/>
    </row>
    <row r="26" spans="1:9" x14ac:dyDescent="0.25">
      <c r="A26" s="51" t="s">
        <v>50</v>
      </c>
      <c r="B26" s="23" t="s">
        <v>34</v>
      </c>
      <c r="C26" s="23"/>
      <c r="D26" s="59">
        <v>250</v>
      </c>
      <c r="E26" s="59">
        <f>250+1100</f>
        <v>1350</v>
      </c>
      <c r="F26" s="122">
        <v>1350</v>
      </c>
      <c r="G26" s="20" t="s">
        <v>112</v>
      </c>
      <c r="H26" s="21"/>
      <c r="I26" s="26"/>
    </row>
    <row r="27" spans="1:9" x14ac:dyDescent="0.25">
      <c r="A27" s="51" t="s">
        <v>39</v>
      </c>
      <c r="B27" s="23" t="s">
        <v>0</v>
      </c>
      <c r="C27" s="23"/>
      <c r="D27" s="59">
        <v>400</v>
      </c>
      <c r="E27" s="59">
        <v>300</v>
      </c>
      <c r="F27" s="122">
        <v>300</v>
      </c>
      <c r="G27" s="20" t="s">
        <v>37</v>
      </c>
      <c r="H27" s="21">
        <v>2000</v>
      </c>
      <c r="I27" s="26">
        <f>(E27-D27)/ABS(D27)</f>
        <v>-0.25</v>
      </c>
    </row>
    <row r="28" spans="1:9" x14ac:dyDescent="0.25">
      <c r="A28" s="52" t="s">
        <v>39</v>
      </c>
      <c r="B28" s="23" t="s">
        <v>69</v>
      </c>
      <c r="C28" s="23"/>
      <c r="D28" s="59">
        <v>0</v>
      </c>
      <c r="E28" s="59">
        <v>250</v>
      </c>
      <c r="F28" s="122">
        <v>250</v>
      </c>
      <c r="G28" s="20" t="s">
        <v>71</v>
      </c>
      <c r="H28" s="54"/>
      <c r="I28" s="55"/>
    </row>
    <row r="29" spans="1:9" x14ac:dyDescent="0.25">
      <c r="A29" s="53"/>
      <c r="B29" s="33" t="s">
        <v>15</v>
      </c>
      <c r="C29" s="33"/>
      <c r="D29" s="60">
        <f>SUM(D3:D28)-2</f>
        <v>10757.948</v>
      </c>
      <c r="E29" s="60">
        <f>SUM(E3:E28)</f>
        <v>12624.25</v>
      </c>
      <c r="F29" s="115">
        <f>SUM(F3:F28)</f>
        <v>12624.25</v>
      </c>
      <c r="G29" s="22"/>
      <c r="H29" s="24">
        <f>SUM(H3:H28)</f>
        <v>12124</v>
      </c>
      <c r="I29" s="26">
        <f>(E29-D29)/ABS(D29)</f>
        <v>0.17348122522994158</v>
      </c>
    </row>
    <row r="30" spans="1:9" ht="9" customHeight="1" x14ac:dyDescent="0.25"/>
    <row r="31" spans="1:9" s="2" customFormat="1" x14ac:dyDescent="0.25">
      <c r="B31" s="2" t="s">
        <v>14</v>
      </c>
      <c r="E31" s="61">
        <f>E29/2</f>
        <v>6312.125</v>
      </c>
      <c r="F31" s="14">
        <f>F29/2</f>
        <v>6312.125</v>
      </c>
      <c r="G31" s="8"/>
      <c r="I31" s="28"/>
    </row>
    <row r="32" spans="1:9" s="2" customFormat="1" ht="9" customHeight="1" thickBot="1" x14ac:dyDescent="0.3">
      <c r="E32" s="14"/>
      <c r="F32" s="42"/>
      <c r="G32" s="8"/>
      <c r="I32" s="28"/>
    </row>
    <row r="33" spans="2:257" ht="15" customHeight="1" x14ac:dyDescent="0.25">
      <c r="B33" s="117" t="s">
        <v>6</v>
      </c>
      <c r="C33" s="118"/>
      <c r="D33" s="118"/>
      <c r="E33" s="111"/>
      <c r="F33" s="16"/>
      <c r="G33" s="17"/>
      <c r="H33" s="17"/>
      <c r="I33" s="29"/>
    </row>
    <row r="34" spans="2:257" ht="15" customHeight="1" x14ac:dyDescent="0.25">
      <c r="B34" s="119" t="s">
        <v>66</v>
      </c>
      <c r="C34" s="9"/>
      <c r="D34" s="9"/>
      <c r="E34" s="112">
        <v>8750</v>
      </c>
      <c r="F34" s="11"/>
      <c r="G34" s="17"/>
      <c r="H34" s="17"/>
      <c r="I34" s="29"/>
      <c r="J34" s="3"/>
      <c r="K34" s="3"/>
      <c r="M34" s="3"/>
      <c r="O34" s="3"/>
      <c r="Q34" s="3"/>
      <c r="S34" s="3"/>
      <c r="U34" s="3"/>
      <c r="W34" s="3"/>
      <c r="Y34" s="3"/>
      <c r="AA34" s="3"/>
      <c r="AC34" s="3"/>
      <c r="AE34" s="3"/>
      <c r="AG34" s="3"/>
      <c r="AI34" s="3"/>
      <c r="AK34" s="3"/>
      <c r="AM34" s="3"/>
      <c r="AO34" s="3"/>
      <c r="AQ34" s="3"/>
      <c r="AS34" s="3"/>
      <c r="AU34" s="3"/>
      <c r="AW34" s="3"/>
      <c r="AY34" s="3"/>
      <c r="BA34" s="3"/>
      <c r="BC34" s="3"/>
      <c r="BE34" s="3"/>
      <c r="BG34" s="3"/>
      <c r="BH34" s="1" t="s">
        <v>4</v>
      </c>
      <c r="BI34" s="3">
        <v>18090</v>
      </c>
      <c r="BJ34" s="1" t="s">
        <v>4</v>
      </c>
      <c r="BK34" s="3">
        <v>18090</v>
      </c>
      <c r="BL34" s="1" t="s">
        <v>4</v>
      </c>
      <c r="BM34" s="3">
        <v>18090</v>
      </c>
      <c r="BN34" s="1" t="s">
        <v>4</v>
      </c>
      <c r="BO34" s="3">
        <v>18090</v>
      </c>
      <c r="BP34" s="1" t="s">
        <v>4</v>
      </c>
      <c r="BQ34" s="3">
        <v>18090</v>
      </c>
      <c r="BR34" s="1" t="s">
        <v>4</v>
      </c>
      <c r="BS34" s="3">
        <v>18090</v>
      </c>
      <c r="BT34" s="1" t="s">
        <v>4</v>
      </c>
      <c r="BU34" s="3">
        <v>18090</v>
      </c>
      <c r="BV34" s="1" t="s">
        <v>4</v>
      </c>
      <c r="BW34" s="3">
        <v>18090</v>
      </c>
      <c r="BX34" s="1" t="s">
        <v>4</v>
      </c>
      <c r="BY34" s="3">
        <v>18090</v>
      </c>
      <c r="BZ34" s="1" t="s">
        <v>4</v>
      </c>
      <c r="CA34" s="3">
        <v>18090</v>
      </c>
      <c r="CB34" s="1" t="s">
        <v>4</v>
      </c>
      <c r="CC34" s="3">
        <v>18090</v>
      </c>
      <c r="CD34" s="1" t="s">
        <v>4</v>
      </c>
      <c r="CE34" s="3">
        <v>18090</v>
      </c>
      <c r="CF34" s="1" t="s">
        <v>4</v>
      </c>
      <c r="CG34" s="3">
        <v>18090</v>
      </c>
      <c r="CH34" s="1" t="s">
        <v>4</v>
      </c>
      <c r="CI34" s="3">
        <v>18090</v>
      </c>
      <c r="CJ34" s="1" t="s">
        <v>4</v>
      </c>
      <c r="CK34" s="3">
        <v>18090</v>
      </c>
      <c r="CL34" s="1" t="s">
        <v>4</v>
      </c>
      <c r="CM34" s="3">
        <v>18090</v>
      </c>
      <c r="CN34" s="1" t="s">
        <v>4</v>
      </c>
      <c r="CO34" s="3">
        <v>18090</v>
      </c>
      <c r="CP34" s="1" t="s">
        <v>4</v>
      </c>
      <c r="CQ34" s="3">
        <v>18090</v>
      </c>
      <c r="CR34" s="1" t="s">
        <v>4</v>
      </c>
      <c r="CS34" s="3">
        <v>18090</v>
      </c>
      <c r="CT34" s="1" t="s">
        <v>4</v>
      </c>
      <c r="CU34" s="3">
        <v>18090</v>
      </c>
      <c r="CV34" s="1" t="s">
        <v>4</v>
      </c>
      <c r="CW34" s="3">
        <v>18090</v>
      </c>
      <c r="CX34" s="1" t="s">
        <v>4</v>
      </c>
      <c r="CY34" s="3">
        <v>18090</v>
      </c>
      <c r="CZ34" s="1" t="s">
        <v>4</v>
      </c>
      <c r="DA34" s="3">
        <v>18090</v>
      </c>
      <c r="DB34" s="1" t="s">
        <v>4</v>
      </c>
      <c r="DC34" s="3">
        <v>18090</v>
      </c>
      <c r="DD34" s="1" t="s">
        <v>4</v>
      </c>
      <c r="DE34" s="3">
        <v>18090</v>
      </c>
      <c r="DF34" s="1" t="s">
        <v>4</v>
      </c>
      <c r="DG34" s="3">
        <v>18090</v>
      </c>
      <c r="DH34" s="1" t="s">
        <v>4</v>
      </c>
      <c r="DI34" s="3">
        <v>18090</v>
      </c>
      <c r="DJ34" s="1" t="s">
        <v>4</v>
      </c>
      <c r="DK34" s="3">
        <v>18090</v>
      </c>
      <c r="DL34" s="1" t="s">
        <v>4</v>
      </c>
      <c r="DM34" s="3">
        <v>18090</v>
      </c>
      <c r="DN34" s="1" t="s">
        <v>4</v>
      </c>
      <c r="DO34" s="3">
        <v>18090</v>
      </c>
      <c r="DP34" s="1" t="s">
        <v>4</v>
      </c>
      <c r="DQ34" s="3">
        <v>18090</v>
      </c>
      <c r="DR34" s="1" t="s">
        <v>4</v>
      </c>
      <c r="DS34" s="3">
        <v>18090</v>
      </c>
      <c r="DT34" s="1" t="s">
        <v>4</v>
      </c>
      <c r="DU34" s="3">
        <v>18090</v>
      </c>
      <c r="DV34" s="1" t="s">
        <v>4</v>
      </c>
      <c r="DW34" s="3">
        <v>18090</v>
      </c>
      <c r="DX34" s="1" t="s">
        <v>4</v>
      </c>
      <c r="DY34" s="3">
        <v>18090</v>
      </c>
      <c r="DZ34" s="1" t="s">
        <v>4</v>
      </c>
      <c r="EA34" s="3">
        <v>18090</v>
      </c>
      <c r="EB34" s="1" t="s">
        <v>4</v>
      </c>
      <c r="EC34" s="3">
        <v>18090</v>
      </c>
      <c r="ED34" s="1" t="s">
        <v>4</v>
      </c>
      <c r="EE34" s="3">
        <v>18090</v>
      </c>
      <c r="EF34" s="1" t="s">
        <v>4</v>
      </c>
      <c r="EG34" s="3">
        <v>18090</v>
      </c>
      <c r="EH34" s="1" t="s">
        <v>4</v>
      </c>
      <c r="EI34" s="3">
        <v>18090</v>
      </c>
      <c r="EJ34" s="1" t="s">
        <v>4</v>
      </c>
      <c r="EK34" s="3">
        <v>18090</v>
      </c>
      <c r="EL34" s="1" t="s">
        <v>4</v>
      </c>
      <c r="EM34" s="3">
        <v>18090</v>
      </c>
      <c r="EN34" s="1" t="s">
        <v>4</v>
      </c>
      <c r="EO34" s="3">
        <v>18090</v>
      </c>
      <c r="EP34" s="1" t="s">
        <v>4</v>
      </c>
      <c r="EQ34" s="3">
        <v>18090</v>
      </c>
      <c r="ER34" s="1" t="s">
        <v>4</v>
      </c>
      <c r="ES34" s="3">
        <v>18090</v>
      </c>
      <c r="ET34" s="1" t="s">
        <v>4</v>
      </c>
      <c r="EU34" s="3">
        <v>18090</v>
      </c>
      <c r="EV34" s="1" t="s">
        <v>4</v>
      </c>
      <c r="EW34" s="3">
        <v>18090</v>
      </c>
      <c r="EX34" s="1" t="s">
        <v>4</v>
      </c>
      <c r="EY34" s="3">
        <v>18090</v>
      </c>
      <c r="EZ34" s="1" t="s">
        <v>4</v>
      </c>
      <c r="FA34" s="3">
        <v>18090</v>
      </c>
      <c r="FB34" s="1" t="s">
        <v>4</v>
      </c>
      <c r="FC34" s="3">
        <v>18090</v>
      </c>
      <c r="FD34" s="1" t="s">
        <v>4</v>
      </c>
      <c r="FE34" s="3">
        <v>18090</v>
      </c>
      <c r="FF34" s="1" t="s">
        <v>4</v>
      </c>
      <c r="FG34" s="3">
        <v>18090</v>
      </c>
      <c r="FH34" s="1" t="s">
        <v>4</v>
      </c>
      <c r="FI34" s="3">
        <v>18090</v>
      </c>
      <c r="FJ34" s="1" t="s">
        <v>4</v>
      </c>
      <c r="FK34" s="3">
        <v>18090</v>
      </c>
      <c r="FL34" s="1" t="s">
        <v>4</v>
      </c>
      <c r="FM34" s="3">
        <v>18090</v>
      </c>
      <c r="FN34" s="1" t="s">
        <v>4</v>
      </c>
      <c r="FO34" s="3">
        <v>18090</v>
      </c>
      <c r="FP34" s="1" t="s">
        <v>4</v>
      </c>
      <c r="FQ34" s="3">
        <v>18090</v>
      </c>
      <c r="FR34" s="1" t="s">
        <v>4</v>
      </c>
      <c r="FS34" s="3">
        <v>18090</v>
      </c>
      <c r="FT34" s="1" t="s">
        <v>4</v>
      </c>
      <c r="FU34" s="3">
        <v>18090</v>
      </c>
      <c r="FV34" s="1" t="s">
        <v>4</v>
      </c>
      <c r="FW34" s="3">
        <v>18090</v>
      </c>
      <c r="FX34" s="1" t="s">
        <v>4</v>
      </c>
      <c r="FY34" s="3">
        <v>18090</v>
      </c>
      <c r="FZ34" s="1" t="s">
        <v>4</v>
      </c>
      <c r="GA34" s="3">
        <v>18090</v>
      </c>
      <c r="GB34" s="1" t="s">
        <v>4</v>
      </c>
      <c r="GC34" s="3">
        <v>18090</v>
      </c>
      <c r="GD34" s="1" t="s">
        <v>4</v>
      </c>
      <c r="GE34" s="3">
        <v>18090</v>
      </c>
      <c r="GF34" s="1" t="s">
        <v>4</v>
      </c>
      <c r="GG34" s="3">
        <v>18090</v>
      </c>
      <c r="GH34" s="1" t="s">
        <v>4</v>
      </c>
      <c r="GI34" s="3">
        <v>18090</v>
      </c>
      <c r="GJ34" s="1" t="s">
        <v>4</v>
      </c>
      <c r="GK34" s="3">
        <v>18090</v>
      </c>
      <c r="GL34" s="1" t="s">
        <v>4</v>
      </c>
      <c r="GM34" s="3">
        <v>18090</v>
      </c>
      <c r="GN34" s="1" t="s">
        <v>4</v>
      </c>
      <c r="GO34" s="3">
        <v>18090</v>
      </c>
      <c r="GP34" s="1" t="s">
        <v>4</v>
      </c>
      <c r="GQ34" s="3">
        <v>18090</v>
      </c>
      <c r="GR34" s="1" t="s">
        <v>4</v>
      </c>
      <c r="GS34" s="3">
        <v>18090</v>
      </c>
      <c r="GT34" s="1" t="s">
        <v>4</v>
      </c>
      <c r="GU34" s="3">
        <v>18090</v>
      </c>
      <c r="GV34" s="1" t="s">
        <v>4</v>
      </c>
      <c r="GW34" s="3">
        <v>18090</v>
      </c>
      <c r="GX34" s="1" t="s">
        <v>4</v>
      </c>
      <c r="GY34" s="3">
        <v>18090</v>
      </c>
      <c r="GZ34" s="1" t="s">
        <v>4</v>
      </c>
      <c r="HA34" s="3">
        <v>18090</v>
      </c>
      <c r="HB34" s="1" t="s">
        <v>4</v>
      </c>
      <c r="HC34" s="3">
        <v>18090</v>
      </c>
      <c r="HD34" s="1" t="s">
        <v>4</v>
      </c>
      <c r="HE34" s="3">
        <v>18090</v>
      </c>
      <c r="HF34" s="1" t="s">
        <v>4</v>
      </c>
      <c r="HG34" s="3">
        <v>18090</v>
      </c>
      <c r="HH34" s="1" t="s">
        <v>4</v>
      </c>
      <c r="HI34" s="3">
        <v>18090</v>
      </c>
      <c r="HJ34" s="1" t="s">
        <v>4</v>
      </c>
      <c r="HK34" s="3">
        <v>18090</v>
      </c>
      <c r="HL34" s="1" t="s">
        <v>4</v>
      </c>
      <c r="HM34" s="3">
        <v>18090</v>
      </c>
      <c r="HN34" s="1" t="s">
        <v>4</v>
      </c>
      <c r="HO34" s="3">
        <v>18090</v>
      </c>
      <c r="HP34" s="1" t="s">
        <v>4</v>
      </c>
      <c r="HQ34" s="3">
        <v>18090</v>
      </c>
      <c r="HR34" s="1" t="s">
        <v>4</v>
      </c>
      <c r="HS34" s="3">
        <v>18090</v>
      </c>
      <c r="HT34" s="1" t="s">
        <v>4</v>
      </c>
      <c r="HU34" s="3">
        <v>18090</v>
      </c>
      <c r="HV34" s="1" t="s">
        <v>4</v>
      </c>
      <c r="HW34" s="3">
        <v>18090</v>
      </c>
      <c r="HX34" s="1" t="s">
        <v>4</v>
      </c>
      <c r="HY34" s="3">
        <v>18090</v>
      </c>
      <c r="HZ34" s="1" t="s">
        <v>4</v>
      </c>
      <c r="IA34" s="3">
        <v>18090</v>
      </c>
      <c r="IB34" s="1" t="s">
        <v>4</v>
      </c>
      <c r="IC34" s="3">
        <v>18090</v>
      </c>
      <c r="ID34" s="1" t="s">
        <v>4</v>
      </c>
      <c r="IE34" s="3">
        <v>18090</v>
      </c>
      <c r="IF34" s="1" t="s">
        <v>4</v>
      </c>
      <c r="IG34" s="3">
        <v>18090</v>
      </c>
      <c r="IH34" s="1" t="s">
        <v>4</v>
      </c>
      <c r="II34" s="3">
        <v>18090</v>
      </c>
      <c r="IJ34" s="1" t="s">
        <v>4</v>
      </c>
      <c r="IK34" s="3">
        <v>18090</v>
      </c>
      <c r="IL34" s="1" t="s">
        <v>4</v>
      </c>
      <c r="IM34" s="3">
        <v>18090</v>
      </c>
      <c r="IN34" s="1" t="s">
        <v>4</v>
      </c>
      <c r="IO34" s="3">
        <v>18090</v>
      </c>
      <c r="IP34" s="1" t="s">
        <v>4</v>
      </c>
      <c r="IQ34" s="3">
        <v>18090</v>
      </c>
      <c r="IR34" s="1" t="s">
        <v>4</v>
      </c>
      <c r="IS34" s="3">
        <v>18090</v>
      </c>
      <c r="IT34" s="1" t="s">
        <v>4</v>
      </c>
      <c r="IU34" s="3">
        <v>18090</v>
      </c>
      <c r="IV34" s="1" t="s">
        <v>4</v>
      </c>
      <c r="IW34" s="3">
        <v>18090</v>
      </c>
    </row>
    <row r="35" spans="2:257" ht="15" customHeight="1" x14ac:dyDescent="0.25">
      <c r="B35" s="119" t="s">
        <v>67</v>
      </c>
      <c r="C35" s="9"/>
      <c r="D35" s="9"/>
      <c r="E35" s="112">
        <f>E34</f>
        <v>8750</v>
      </c>
      <c r="F35" s="11"/>
      <c r="G35" s="17"/>
      <c r="H35" s="17"/>
      <c r="I35" s="30"/>
      <c r="J35" s="5"/>
      <c r="K35" s="5"/>
      <c r="L35" s="6"/>
      <c r="M35" s="5"/>
      <c r="N35" s="6"/>
      <c r="O35" s="5"/>
      <c r="P35" s="6"/>
      <c r="Q35" s="5"/>
      <c r="R35" s="6"/>
      <c r="S35" s="5"/>
      <c r="T35" s="6"/>
      <c r="U35" s="5"/>
      <c r="V35" s="6"/>
      <c r="W35" s="5"/>
      <c r="X35" s="6"/>
      <c r="Y35" s="5"/>
      <c r="Z35" s="6"/>
      <c r="AA35" s="5"/>
      <c r="AB35" s="6"/>
      <c r="AC35" s="5"/>
      <c r="AD35" s="6"/>
      <c r="AE35" s="5"/>
      <c r="AF35" s="6"/>
      <c r="AG35" s="5"/>
      <c r="AH35" s="6"/>
      <c r="AI35" s="5"/>
      <c r="AJ35" s="6"/>
      <c r="AK35" s="5"/>
      <c r="AL35" s="6"/>
      <c r="AM35" s="5"/>
      <c r="AN35" s="6"/>
      <c r="AO35" s="5"/>
      <c r="AP35" s="6"/>
      <c r="AQ35" s="5"/>
      <c r="AR35" s="6"/>
      <c r="AS35" s="5"/>
      <c r="AT35" s="6"/>
      <c r="AU35" s="5"/>
      <c r="AV35" s="6"/>
      <c r="AW35" s="5"/>
      <c r="AX35" s="6"/>
      <c r="AY35" s="5"/>
      <c r="AZ35" s="6"/>
      <c r="BA35" s="5"/>
      <c r="BC35" s="3"/>
      <c r="BE35" s="3"/>
      <c r="BG35" s="3"/>
      <c r="BH35" s="1" t="s">
        <v>5</v>
      </c>
      <c r="BI35" s="3">
        <f>BI34*1.06</f>
        <v>19175.400000000001</v>
      </c>
      <c r="BJ35" s="1" t="s">
        <v>5</v>
      </c>
      <c r="BK35" s="3">
        <f>BK34*1.06</f>
        <v>19175.400000000001</v>
      </c>
      <c r="BL35" s="1" t="s">
        <v>5</v>
      </c>
      <c r="BM35" s="3">
        <f>BM34*1.06</f>
        <v>19175.400000000001</v>
      </c>
      <c r="BN35" s="1" t="s">
        <v>5</v>
      </c>
      <c r="BO35" s="3">
        <f>BO34*1.06</f>
        <v>19175.400000000001</v>
      </c>
      <c r="BP35" s="1" t="s">
        <v>5</v>
      </c>
      <c r="BQ35" s="3">
        <f>BQ34*1.06</f>
        <v>19175.400000000001</v>
      </c>
      <c r="BR35" s="1" t="s">
        <v>5</v>
      </c>
      <c r="BS35" s="3">
        <f>BS34*1.06</f>
        <v>19175.400000000001</v>
      </c>
      <c r="BT35" s="1" t="s">
        <v>5</v>
      </c>
      <c r="BU35" s="3">
        <f>BU34*1.06</f>
        <v>19175.400000000001</v>
      </c>
      <c r="BV35" s="1" t="s">
        <v>5</v>
      </c>
      <c r="BW35" s="3">
        <f>BW34*1.06</f>
        <v>19175.400000000001</v>
      </c>
      <c r="BX35" s="1" t="s">
        <v>5</v>
      </c>
      <c r="BY35" s="3">
        <f>BY34*1.06</f>
        <v>19175.400000000001</v>
      </c>
      <c r="BZ35" s="1" t="s">
        <v>5</v>
      </c>
      <c r="CA35" s="3">
        <f>CA34*1.06</f>
        <v>19175.400000000001</v>
      </c>
      <c r="CB35" s="1" t="s">
        <v>5</v>
      </c>
      <c r="CC35" s="3">
        <f>CC34*1.06</f>
        <v>19175.400000000001</v>
      </c>
      <c r="CD35" s="1" t="s">
        <v>5</v>
      </c>
      <c r="CE35" s="3">
        <f>CE34*1.06</f>
        <v>19175.400000000001</v>
      </c>
      <c r="CF35" s="1" t="s">
        <v>5</v>
      </c>
      <c r="CG35" s="3">
        <f>CG34*1.06</f>
        <v>19175.400000000001</v>
      </c>
      <c r="CH35" s="1" t="s">
        <v>5</v>
      </c>
      <c r="CI35" s="3">
        <f>CI34*1.06</f>
        <v>19175.400000000001</v>
      </c>
      <c r="CJ35" s="1" t="s">
        <v>5</v>
      </c>
      <c r="CK35" s="3">
        <f>CK34*1.06</f>
        <v>19175.400000000001</v>
      </c>
      <c r="CL35" s="1" t="s">
        <v>5</v>
      </c>
      <c r="CM35" s="3">
        <f>CM34*1.06</f>
        <v>19175.400000000001</v>
      </c>
      <c r="CN35" s="1" t="s">
        <v>5</v>
      </c>
      <c r="CO35" s="3">
        <f>CO34*1.06</f>
        <v>19175.400000000001</v>
      </c>
      <c r="CP35" s="1" t="s">
        <v>5</v>
      </c>
      <c r="CQ35" s="3">
        <f>CQ34*1.06</f>
        <v>19175.400000000001</v>
      </c>
      <c r="CR35" s="1" t="s">
        <v>5</v>
      </c>
      <c r="CS35" s="3">
        <f>CS34*1.06</f>
        <v>19175.400000000001</v>
      </c>
      <c r="CT35" s="1" t="s">
        <v>5</v>
      </c>
      <c r="CU35" s="3">
        <f>CU34*1.06</f>
        <v>19175.400000000001</v>
      </c>
      <c r="CV35" s="1" t="s">
        <v>5</v>
      </c>
      <c r="CW35" s="3">
        <f>CW34*1.06</f>
        <v>19175.400000000001</v>
      </c>
      <c r="CX35" s="1" t="s">
        <v>5</v>
      </c>
      <c r="CY35" s="3">
        <f>CY34*1.06</f>
        <v>19175.400000000001</v>
      </c>
      <c r="CZ35" s="1" t="s">
        <v>5</v>
      </c>
      <c r="DA35" s="3">
        <f>DA34*1.06</f>
        <v>19175.400000000001</v>
      </c>
      <c r="DB35" s="1" t="s">
        <v>5</v>
      </c>
      <c r="DC35" s="3">
        <f>DC34*1.06</f>
        <v>19175.400000000001</v>
      </c>
      <c r="DD35" s="1" t="s">
        <v>5</v>
      </c>
      <c r="DE35" s="3">
        <f>DE34*1.06</f>
        <v>19175.400000000001</v>
      </c>
      <c r="DF35" s="1" t="s">
        <v>5</v>
      </c>
      <c r="DG35" s="3">
        <f>DG34*1.06</f>
        <v>19175.400000000001</v>
      </c>
      <c r="DH35" s="1" t="s">
        <v>5</v>
      </c>
      <c r="DI35" s="3">
        <f>DI34*1.06</f>
        <v>19175.400000000001</v>
      </c>
      <c r="DJ35" s="1" t="s">
        <v>5</v>
      </c>
      <c r="DK35" s="3">
        <f>DK34*1.06</f>
        <v>19175.400000000001</v>
      </c>
      <c r="DL35" s="1" t="s">
        <v>5</v>
      </c>
      <c r="DM35" s="3">
        <f>DM34*1.06</f>
        <v>19175.400000000001</v>
      </c>
      <c r="DN35" s="1" t="s">
        <v>5</v>
      </c>
      <c r="DO35" s="3">
        <f>DO34*1.06</f>
        <v>19175.400000000001</v>
      </c>
      <c r="DP35" s="1" t="s">
        <v>5</v>
      </c>
      <c r="DQ35" s="3">
        <f>DQ34*1.06</f>
        <v>19175.400000000001</v>
      </c>
      <c r="DR35" s="1" t="s">
        <v>5</v>
      </c>
      <c r="DS35" s="3">
        <f>DS34*1.06</f>
        <v>19175.400000000001</v>
      </c>
      <c r="DT35" s="1" t="s">
        <v>5</v>
      </c>
      <c r="DU35" s="3">
        <f>DU34*1.06</f>
        <v>19175.400000000001</v>
      </c>
      <c r="DV35" s="1" t="s">
        <v>5</v>
      </c>
      <c r="DW35" s="3">
        <f>DW34*1.06</f>
        <v>19175.400000000001</v>
      </c>
      <c r="DX35" s="1" t="s">
        <v>5</v>
      </c>
      <c r="DY35" s="3">
        <f>DY34*1.06</f>
        <v>19175.400000000001</v>
      </c>
      <c r="DZ35" s="1" t="s">
        <v>5</v>
      </c>
      <c r="EA35" s="3">
        <f>EA34*1.06</f>
        <v>19175.400000000001</v>
      </c>
      <c r="EB35" s="1" t="s">
        <v>5</v>
      </c>
      <c r="EC35" s="3">
        <f>EC34*1.06</f>
        <v>19175.400000000001</v>
      </c>
      <c r="ED35" s="1" t="s">
        <v>5</v>
      </c>
      <c r="EE35" s="3">
        <f>EE34*1.06</f>
        <v>19175.400000000001</v>
      </c>
      <c r="EF35" s="1" t="s">
        <v>5</v>
      </c>
      <c r="EG35" s="3">
        <f>EG34*1.06</f>
        <v>19175.400000000001</v>
      </c>
      <c r="EH35" s="1" t="s">
        <v>5</v>
      </c>
      <c r="EI35" s="3">
        <f>EI34*1.06</f>
        <v>19175.400000000001</v>
      </c>
      <c r="EJ35" s="1" t="s">
        <v>5</v>
      </c>
      <c r="EK35" s="3">
        <f>EK34*1.06</f>
        <v>19175.400000000001</v>
      </c>
      <c r="EL35" s="1" t="s">
        <v>5</v>
      </c>
      <c r="EM35" s="3">
        <f>EM34*1.06</f>
        <v>19175.400000000001</v>
      </c>
      <c r="EN35" s="1" t="s">
        <v>5</v>
      </c>
      <c r="EO35" s="3">
        <f>EO34*1.06</f>
        <v>19175.400000000001</v>
      </c>
      <c r="EP35" s="1" t="s">
        <v>5</v>
      </c>
      <c r="EQ35" s="3">
        <f>EQ34*1.06</f>
        <v>19175.400000000001</v>
      </c>
      <c r="ER35" s="1" t="s">
        <v>5</v>
      </c>
      <c r="ES35" s="3">
        <f>ES34*1.06</f>
        <v>19175.400000000001</v>
      </c>
      <c r="ET35" s="1" t="s">
        <v>5</v>
      </c>
      <c r="EU35" s="3">
        <f>EU34*1.06</f>
        <v>19175.400000000001</v>
      </c>
      <c r="EV35" s="1" t="s">
        <v>5</v>
      </c>
      <c r="EW35" s="3">
        <f>EW34*1.06</f>
        <v>19175.400000000001</v>
      </c>
      <c r="EX35" s="1" t="s">
        <v>5</v>
      </c>
      <c r="EY35" s="3">
        <f>EY34*1.06</f>
        <v>19175.400000000001</v>
      </c>
      <c r="EZ35" s="1" t="s">
        <v>5</v>
      </c>
      <c r="FA35" s="3">
        <f>FA34*1.06</f>
        <v>19175.400000000001</v>
      </c>
      <c r="FB35" s="1" t="s">
        <v>5</v>
      </c>
      <c r="FC35" s="3">
        <f>FC34*1.06</f>
        <v>19175.400000000001</v>
      </c>
      <c r="FD35" s="1" t="s">
        <v>5</v>
      </c>
      <c r="FE35" s="3">
        <f>FE34*1.06</f>
        <v>19175.400000000001</v>
      </c>
      <c r="FF35" s="1" t="s">
        <v>5</v>
      </c>
      <c r="FG35" s="3">
        <f>FG34*1.06</f>
        <v>19175.400000000001</v>
      </c>
      <c r="FH35" s="1" t="s">
        <v>5</v>
      </c>
      <c r="FI35" s="3">
        <f>FI34*1.06</f>
        <v>19175.400000000001</v>
      </c>
      <c r="FJ35" s="1" t="s">
        <v>5</v>
      </c>
      <c r="FK35" s="3">
        <f>FK34*1.06</f>
        <v>19175.400000000001</v>
      </c>
      <c r="FL35" s="1" t="s">
        <v>5</v>
      </c>
      <c r="FM35" s="3">
        <f>FM34*1.06</f>
        <v>19175.400000000001</v>
      </c>
      <c r="FN35" s="1" t="s">
        <v>5</v>
      </c>
      <c r="FO35" s="3">
        <f>FO34*1.06</f>
        <v>19175.400000000001</v>
      </c>
      <c r="FP35" s="1" t="s">
        <v>5</v>
      </c>
      <c r="FQ35" s="3">
        <f>FQ34*1.06</f>
        <v>19175.400000000001</v>
      </c>
      <c r="FR35" s="1" t="s">
        <v>5</v>
      </c>
      <c r="FS35" s="3">
        <f>FS34*1.06</f>
        <v>19175.400000000001</v>
      </c>
      <c r="FT35" s="1" t="s">
        <v>5</v>
      </c>
      <c r="FU35" s="3">
        <f>FU34*1.06</f>
        <v>19175.400000000001</v>
      </c>
      <c r="FV35" s="1" t="s">
        <v>5</v>
      </c>
      <c r="FW35" s="3">
        <f>FW34*1.06</f>
        <v>19175.400000000001</v>
      </c>
      <c r="FX35" s="1" t="s">
        <v>5</v>
      </c>
      <c r="FY35" s="3">
        <f>FY34*1.06</f>
        <v>19175.400000000001</v>
      </c>
      <c r="FZ35" s="1" t="s">
        <v>5</v>
      </c>
      <c r="GA35" s="3">
        <f>GA34*1.06</f>
        <v>19175.400000000001</v>
      </c>
      <c r="GB35" s="1" t="s">
        <v>5</v>
      </c>
      <c r="GC35" s="3">
        <f>GC34*1.06</f>
        <v>19175.400000000001</v>
      </c>
      <c r="GD35" s="1" t="s">
        <v>5</v>
      </c>
      <c r="GE35" s="3">
        <f>GE34*1.06</f>
        <v>19175.400000000001</v>
      </c>
      <c r="GF35" s="1" t="s">
        <v>5</v>
      </c>
      <c r="GG35" s="3">
        <f>GG34*1.06</f>
        <v>19175.400000000001</v>
      </c>
      <c r="GH35" s="1" t="s">
        <v>5</v>
      </c>
      <c r="GI35" s="3">
        <f>GI34*1.06</f>
        <v>19175.400000000001</v>
      </c>
      <c r="GJ35" s="1" t="s">
        <v>5</v>
      </c>
      <c r="GK35" s="3">
        <f>GK34*1.06</f>
        <v>19175.400000000001</v>
      </c>
      <c r="GL35" s="1" t="s">
        <v>5</v>
      </c>
      <c r="GM35" s="3">
        <f>GM34*1.06</f>
        <v>19175.400000000001</v>
      </c>
      <c r="GN35" s="1" t="s">
        <v>5</v>
      </c>
      <c r="GO35" s="3">
        <f>GO34*1.06</f>
        <v>19175.400000000001</v>
      </c>
      <c r="GP35" s="1" t="s">
        <v>5</v>
      </c>
      <c r="GQ35" s="3">
        <f>GQ34*1.06</f>
        <v>19175.400000000001</v>
      </c>
      <c r="GR35" s="1" t="s">
        <v>5</v>
      </c>
      <c r="GS35" s="3">
        <f>GS34*1.06</f>
        <v>19175.400000000001</v>
      </c>
      <c r="GT35" s="1" t="s">
        <v>5</v>
      </c>
      <c r="GU35" s="3">
        <f>GU34*1.06</f>
        <v>19175.400000000001</v>
      </c>
      <c r="GV35" s="1" t="s">
        <v>5</v>
      </c>
      <c r="GW35" s="3">
        <f>GW34*1.06</f>
        <v>19175.400000000001</v>
      </c>
      <c r="GX35" s="1" t="s">
        <v>5</v>
      </c>
      <c r="GY35" s="3">
        <f>GY34*1.06</f>
        <v>19175.400000000001</v>
      </c>
      <c r="GZ35" s="1" t="s">
        <v>5</v>
      </c>
      <c r="HA35" s="3">
        <f>HA34*1.06</f>
        <v>19175.400000000001</v>
      </c>
      <c r="HB35" s="1" t="s">
        <v>5</v>
      </c>
      <c r="HC35" s="3">
        <f>HC34*1.06</f>
        <v>19175.400000000001</v>
      </c>
      <c r="HD35" s="1" t="s">
        <v>5</v>
      </c>
      <c r="HE35" s="3">
        <f>HE34*1.06</f>
        <v>19175.400000000001</v>
      </c>
      <c r="HF35" s="1" t="s">
        <v>5</v>
      </c>
      <c r="HG35" s="3">
        <f>HG34*1.06</f>
        <v>19175.400000000001</v>
      </c>
      <c r="HH35" s="1" t="s">
        <v>5</v>
      </c>
      <c r="HI35" s="3">
        <f>HI34*1.06</f>
        <v>19175.400000000001</v>
      </c>
      <c r="HJ35" s="1" t="s">
        <v>5</v>
      </c>
      <c r="HK35" s="3">
        <f>HK34*1.06</f>
        <v>19175.400000000001</v>
      </c>
      <c r="HL35" s="1" t="s">
        <v>5</v>
      </c>
      <c r="HM35" s="3">
        <f>HM34*1.06</f>
        <v>19175.400000000001</v>
      </c>
      <c r="HN35" s="1" t="s">
        <v>5</v>
      </c>
      <c r="HO35" s="3">
        <f>HO34*1.06</f>
        <v>19175.400000000001</v>
      </c>
      <c r="HP35" s="1" t="s">
        <v>5</v>
      </c>
      <c r="HQ35" s="3">
        <f>HQ34*1.06</f>
        <v>19175.400000000001</v>
      </c>
      <c r="HR35" s="1" t="s">
        <v>5</v>
      </c>
      <c r="HS35" s="3">
        <f>HS34*1.06</f>
        <v>19175.400000000001</v>
      </c>
      <c r="HT35" s="1" t="s">
        <v>5</v>
      </c>
      <c r="HU35" s="3">
        <f>HU34*1.06</f>
        <v>19175.400000000001</v>
      </c>
      <c r="HV35" s="1" t="s">
        <v>5</v>
      </c>
      <c r="HW35" s="3">
        <f>HW34*1.06</f>
        <v>19175.400000000001</v>
      </c>
      <c r="HX35" s="1" t="s">
        <v>5</v>
      </c>
      <c r="HY35" s="3">
        <f>HY34*1.06</f>
        <v>19175.400000000001</v>
      </c>
      <c r="HZ35" s="1" t="s">
        <v>5</v>
      </c>
      <c r="IA35" s="3">
        <f>IA34*1.06</f>
        <v>19175.400000000001</v>
      </c>
      <c r="IB35" s="1" t="s">
        <v>5</v>
      </c>
      <c r="IC35" s="3">
        <f>IC34*1.06</f>
        <v>19175.400000000001</v>
      </c>
      <c r="ID35" s="1" t="s">
        <v>5</v>
      </c>
      <c r="IE35" s="3">
        <f>IE34*1.06</f>
        <v>19175.400000000001</v>
      </c>
      <c r="IF35" s="1" t="s">
        <v>5</v>
      </c>
      <c r="IG35" s="3">
        <f>IG34*1.06</f>
        <v>19175.400000000001</v>
      </c>
      <c r="IH35" s="1" t="s">
        <v>5</v>
      </c>
      <c r="II35" s="3">
        <f>II34*1.06</f>
        <v>19175.400000000001</v>
      </c>
      <c r="IJ35" s="1" t="s">
        <v>5</v>
      </c>
      <c r="IK35" s="3">
        <f>IK34*1.06</f>
        <v>19175.400000000001</v>
      </c>
      <c r="IL35" s="1" t="s">
        <v>5</v>
      </c>
      <c r="IM35" s="3">
        <f>IM34*1.06</f>
        <v>19175.400000000001</v>
      </c>
      <c r="IN35" s="1" t="s">
        <v>5</v>
      </c>
      <c r="IO35" s="3">
        <f>IO34*1.06</f>
        <v>19175.400000000001</v>
      </c>
      <c r="IP35" s="1" t="s">
        <v>5</v>
      </c>
      <c r="IQ35" s="3">
        <f>IQ34*1.06</f>
        <v>19175.400000000001</v>
      </c>
      <c r="IR35" s="1" t="s">
        <v>5</v>
      </c>
      <c r="IS35" s="3">
        <f>IS34*1.06</f>
        <v>19175.400000000001</v>
      </c>
      <c r="IT35" s="1" t="s">
        <v>5</v>
      </c>
      <c r="IU35" s="3">
        <f>IU34*1.06</f>
        <v>19175.400000000001</v>
      </c>
      <c r="IV35" s="1" t="s">
        <v>5</v>
      </c>
      <c r="IW35" s="3">
        <f>IW34*1.06</f>
        <v>19175.400000000001</v>
      </c>
    </row>
    <row r="36" spans="2:257" ht="15" customHeight="1" thickBot="1" x14ac:dyDescent="0.3">
      <c r="B36" s="119" t="s">
        <v>3</v>
      </c>
      <c r="C36" s="9"/>
      <c r="D36" s="9"/>
      <c r="E36" s="112">
        <f>E35-F29</f>
        <v>-3874.25</v>
      </c>
      <c r="F36" s="11"/>
      <c r="G36" s="17"/>
      <c r="H36" s="18"/>
      <c r="I36" s="30"/>
      <c r="J36" s="5"/>
      <c r="K36" s="5"/>
      <c r="L36" s="6"/>
      <c r="M36" s="5"/>
      <c r="N36" s="6"/>
      <c r="O36" s="5"/>
      <c r="P36" s="6"/>
      <c r="Q36" s="5"/>
      <c r="R36" s="6"/>
      <c r="S36" s="5"/>
      <c r="T36" s="6"/>
      <c r="U36" s="5"/>
      <c r="V36" s="6"/>
      <c r="W36" s="5"/>
      <c r="X36" s="6"/>
      <c r="Y36" s="5"/>
      <c r="Z36" s="6"/>
      <c r="AA36" s="5"/>
      <c r="AB36" s="6"/>
      <c r="AC36" s="5"/>
      <c r="AD36" s="6"/>
      <c r="AE36" s="5"/>
      <c r="AF36" s="6"/>
      <c r="AG36" s="5"/>
      <c r="AH36" s="6"/>
      <c r="AI36" s="5"/>
      <c r="AJ36" s="6"/>
      <c r="AK36" s="5"/>
      <c r="AL36" s="6"/>
      <c r="AM36" s="5"/>
      <c r="AN36" s="6"/>
      <c r="AO36" s="5"/>
      <c r="AP36" s="6"/>
      <c r="AQ36" s="5"/>
      <c r="AR36" s="6"/>
      <c r="AS36" s="5"/>
      <c r="AT36" s="6"/>
      <c r="AU36" s="5"/>
      <c r="AV36" s="6"/>
      <c r="AW36" s="5"/>
      <c r="AX36" s="6"/>
      <c r="AY36" s="5"/>
      <c r="AZ36" s="6"/>
      <c r="BA36" s="5"/>
      <c r="BC36" s="4"/>
      <c r="BE36" s="4"/>
      <c r="BG36" s="4"/>
      <c r="BH36" s="1" t="s">
        <v>3</v>
      </c>
      <c r="BI36" s="4" t="e">
        <f>BI35-#REF!</f>
        <v>#REF!</v>
      </c>
      <c r="BJ36" s="1" t="s">
        <v>3</v>
      </c>
      <c r="BK36" s="4" t="e">
        <f>BK35-#REF!</f>
        <v>#REF!</v>
      </c>
      <c r="BL36" s="1" t="s">
        <v>3</v>
      </c>
      <c r="BM36" s="4" t="e">
        <f>BM35-#REF!</f>
        <v>#REF!</v>
      </c>
      <c r="BN36" s="1" t="s">
        <v>3</v>
      </c>
      <c r="BO36" s="4" t="e">
        <f>BO35-#REF!</f>
        <v>#REF!</v>
      </c>
      <c r="BP36" s="1" t="s">
        <v>3</v>
      </c>
      <c r="BQ36" s="4" t="e">
        <f>BQ35-#REF!</f>
        <v>#REF!</v>
      </c>
      <c r="BR36" s="1" t="s">
        <v>3</v>
      </c>
      <c r="BS36" s="4" t="e">
        <f>BS35-#REF!</f>
        <v>#REF!</v>
      </c>
      <c r="BT36" s="1" t="s">
        <v>3</v>
      </c>
      <c r="BU36" s="4" t="e">
        <f>BU35-#REF!</f>
        <v>#REF!</v>
      </c>
      <c r="BV36" s="1" t="s">
        <v>3</v>
      </c>
      <c r="BW36" s="4" t="e">
        <f>BW35-#REF!</f>
        <v>#REF!</v>
      </c>
      <c r="BX36" s="1" t="s">
        <v>3</v>
      </c>
      <c r="BY36" s="4" t="e">
        <f>BY35-#REF!</f>
        <v>#REF!</v>
      </c>
      <c r="BZ36" s="1" t="s">
        <v>3</v>
      </c>
      <c r="CA36" s="4" t="e">
        <f>CA35-#REF!</f>
        <v>#REF!</v>
      </c>
      <c r="CB36" s="1" t="s">
        <v>3</v>
      </c>
      <c r="CC36" s="4" t="e">
        <f>CC35-#REF!</f>
        <v>#REF!</v>
      </c>
      <c r="CD36" s="1" t="s">
        <v>3</v>
      </c>
      <c r="CE36" s="4" t="e">
        <f>CE35-#REF!</f>
        <v>#REF!</v>
      </c>
      <c r="CF36" s="1" t="s">
        <v>3</v>
      </c>
      <c r="CG36" s="4" t="e">
        <f>CG35-#REF!</f>
        <v>#REF!</v>
      </c>
      <c r="CH36" s="1" t="s">
        <v>3</v>
      </c>
      <c r="CI36" s="4" t="e">
        <f>CI35-#REF!</f>
        <v>#REF!</v>
      </c>
      <c r="CJ36" s="1" t="s">
        <v>3</v>
      </c>
      <c r="CK36" s="4" t="e">
        <f>CK35-#REF!</f>
        <v>#REF!</v>
      </c>
      <c r="CL36" s="1" t="s">
        <v>3</v>
      </c>
      <c r="CM36" s="4" t="e">
        <f>CM35-#REF!</f>
        <v>#REF!</v>
      </c>
      <c r="CN36" s="1" t="s">
        <v>3</v>
      </c>
      <c r="CO36" s="4" t="e">
        <f>CO35-#REF!</f>
        <v>#REF!</v>
      </c>
      <c r="CP36" s="1" t="s">
        <v>3</v>
      </c>
      <c r="CQ36" s="4" t="e">
        <f>CQ35-#REF!</f>
        <v>#REF!</v>
      </c>
      <c r="CR36" s="1" t="s">
        <v>3</v>
      </c>
      <c r="CS36" s="4" t="e">
        <f>CS35-#REF!</f>
        <v>#REF!</v>
      </c>
      <c r="CT36" s="1" t="s">
        <v>3</v>
      </c>
      <c r="CU36" s="4" t="e">
        <f>CU35-#REF!</f>
        <v>#REF!</v>
      </c>
      <c r="CV36" s="1" t="s">
        <v>3</v>
      </c>
      <c r="CW36" s="4" t="e">
        <f>CW35-#REF!</f>
        <v>#REF!</v>
      </c>
      <c r="CX36" s="1" t="s">
        <v>3</v>
      </c>
      <c r="CY36" s="4" t="e">
        <f>CY35-#REF!</f>
        <v>#REF!</v>
      </c>
      <c r="CZ36" s="1" t="s">
        <v>3</v>
      </c>
      <c r="DA36" s="4" t="e">
        <f>DA35-#REF!</f>
        <v>#REF!</v>
      </c>
      <c r="DB36" s="1" t="s">
        <v>3</v>
      </c>
      <c r="DC36" s="4" t="e">
        <f>DC35-#REF!</f>
        <v>#REF!</v>
      </c>
      <c r="DD36" s="1" t="s">
        <v>3</v>
      </c>
      <c r="DE36" s="4" t="e">
        <f>DE35-#REF!</f>
        <v>#REF!</v>
      </c>
      <c r="DF36" s="1" t="s">
        <v>3</v>
      </c>
      <c r="DG36" s="4" t="e">
        <f>DG35-#REF!</f>
        <v>#REF!</v>
      </c>
      <c r="DH36" s="1" t="s">
        <v>3</v>
      </c>
      <c r="DI36" s="4" t="e">
        <f>DI35-#REF!</f>
        <v>#REF!</v>
      </c>
      <c r="DJ36" s="1" t="s">
        <v>3</v>
      </c>
      <c r="DK36" s="4" t="e">
        <f>DK35-#REF!</f>
        <v>#REF!</v>
      </c>
      <c r="DL36" s="1" t="s">
        <v>3</v>
      </c>
      <c r="DM36" s="4" t="e">
        <f>DM35-#REF!</f>
        <v>#REF!</v>
      </c>
      <c r="DN36" s="1" t="s">
        <v>3</v>
      </c>
      <c r="DO36" s="4" t="e">
        <f>DO35-#REF!</f>
        <v>#REF!</v>
      </c>
      <c r="DP36" s="1" t="s">
        <v>3</v>
      </c>
      <c r="DQ36" s="4" t="e">
        <f>DQ35-#REF!</f>
        <v>#REF!</v>
      </c>
      <c r="DR36" s="1" t="s">
        <v>3</v>
      </c>
      <c r="DS36" s="4" t="e">
        <f>DS35-#REF!</f>
        <v>#REF!</v>
      </c>
      <c r="DT36" s="1" t="s">
        <v>3</v>
      </c>
      <c r="DU36" s="4" t="e">
        <f>DU35-#REF!</f>
        <v>#REF!</v>
      </c>
      <c r="DV36" s="1" t="s">
        <v>3</v>
      </c>
      <c r="DW36" s="4" t="e">
        <f>DW35-#REF!</f>
        <v>#REF!</v>
      </c>
      <c r="DX36" s="1" t="s">
        <v>3</v>
      </c>
      <c r="DY36" s="4" t="e">
        <f>DY35-#REF!</f>
        <v>#REF!</v>
      </c>
      <c r="DZ36" s="1" t="s">
        <v>3</v>
      </c>
      <c r="EA36" s="4" t="e">
        <f>EA35-#REF!</f>
        <v>#REF!</v>
      </c>
      <c r="EB36" s="1" t="s">
        <v>3</v>
      </c>
      <c r="EC36" s="4" t="e">
        <f>EC35-#REF!</f>
        <v>#REF!</v>
      </c>
      <c r="ED36" s="1" t="s">
        <v>3</v>
      </c>
      <c r="EE36" s="4" t="e">
        <f>EE35-#REF!</f>
        <v>#REF!</v>
      </c>
      <c r="EF36" s="1" t="s">
        <v>3</v>
      </c>
      <c r="EG36" s="4" t="e">
        <f>EG35-#REF!</f>
        <v>#REF!</v>
      </c>
      <c r="EH36" s="1" t="s">
        <v>3</v>
      </c>
      <c r="EI36" s="4" t="e">
        <f>EI35-#REF!</f>
        <v>#REF!</v>
      </c>
      <c r="EJ36" s="1" t="s">
        <v>3</v>
      </c>
      <c r="EK36" s="4" t="e">
        <f>EK35-#REF!</f>
        <v>#REF!</v>
      </c>
      <c r="EL36" s="1" t="s">
        <v>3</v>
      </c>
      <c r="EM36" s="4" t="e">
        <f>EM35-#REF!</f>
        <v>#REF!</v>
      </c>
      <c r="EN36" s="1" t="s">
        <v>3</v>
      </c>
      <c r="EO36" s="4" t="e">
        <f>EO35-#REF!</f>
        <v>#REF!</v>
      </c>
      <c r="EP36" s="1" t="s">
        <v>3</v>
      </c>
      <c r="EQ36" s="4" t="e">
        <f>EQ35-#REF!</f>
        <v>#REF!</v>
      </c>
      <c r="ER36" s="1" t="s">
        <v>3</v>
      </c>
      <c r="ES36" s="4" t="e">
        <f>ES35-#REF!</f>
        <v>#REF!</v>
      </c>
      <c r="ET36" s="1" t="s">
        <v>3</v>
      </c>
      <c r="EU36" s="4" t="e">
        <f>EU35-#REF!</f>
        <v>#REF!</v>
      </c>
      <c r="EV36" s="1" t="s">
        <v>3</v>
      </c>
      <c r="EW36" s="4" t="e">
        <f>EW35-#REF!</f>
        <v>#REF!</v>
      </c>
      <c r="EX36" s="1" t="s">
        <v>3</v>
      </c>
      <c r="EY36" s="4" t="e">
        <f>EY35-#REF!</f>
        <v>#REF!</v>
      </c>
      <c r="EZ36" s="1" t="s">
        <v>3</v>
      </c>
      <c r="FA36" s="4" t="e">
        <f>FA35-#REF!</f>
        <v>#REF!</v>
      </c>
      <c r="FB36" s="1" t="s">
        <v>3</v>
      </c>
      <c r="FC36" s="4" t="e">
        <f>FC35-#REF!</f>
        <v>#REF!</v>
      </c>
      <c r="FD36" s="1" t="s">
        <v>3</v>
      </c>
      <c r="FE36" s="4" t="e">
        <f>FE35-#REF!</f>
        <v>#REF!</v>
      </c>
      <c r="FF36" s="1" t="s">
        <v>3</v>
      </c>
      <c r="FG36" s="4" t="e">
        <f>FG35-#REF!</f>
        <v>#REF!</v>
      </c>
      <c r="FH36" s="1" t="s">
        <v>3</v>
      </c>
      <c r="FI36" s="4" t="e">
        <f>FI35-#REF!</f>
        <v>#REF!</v>
      </c>
      <c r="FJ36" s="1" t="s">
        <v>3</v>
      </c>
      <c r="FK36" s="4" t="e">
        <f>FK35-#REF!</f>
        <v>#REF!</v>
      </c>
      <c r="FL36" s="1" t="s">
        <v>3</v>
      </c>
      <c r="FM36" s="4" t="e">
        <f>FM35-#REF!</f>
        <v>#REF!</v>
      </c>
      <c r="FN36" s="1" t="s">
        <v>3</v>
      </c>
      <c r="FO36" s="4" t="e">
        <f>FO35-#REF!</f>
        <v>#REF!</v>
      </c>
      <c r="FP36" s="1" t="s">
        <v>3</v>
      </c>
      <c r="FQ36" s="4" t="e">
        <f>FQ35-#REF!</f>
        <v>#REF!</v>
      </c>
      <c r="FR36" s="1" t="s">
        <v>3</v>
      </c>
      <c r="FS36" s="4" t="e">
        <f>FS35-#REF!</f>
        <v>#REF!</v>
      </c>
      <c r="FT36" s="1" t="s">
        <v>3</v>
      </c>
      <c r="FU36" s="4" t="e">
        <f>FU35-#REF!</f>
        <v>#REF!</v>
      </c>
      <c r="FV36" s="1" t="s">
        <v>3</v>
      </c>
      <c r="FW36" s="4" t="e">
        <f>FW35-#REF!</f>
        <v>#REF!</v>
      </c>
      <c r="FX36" s="1" t="s">
        <v>3</v>
      </c>
      <c r="FY36" s="4" t="e">
        <f>FY35-#REF!</f>
        <v>#REF!</v>
      </c>
      <c r="FZ36" s="1" t="s">
        <v>3</v>
      </c>
      <c r="GA36" s="4" t="e">
        <f>GA35-#REF!</f>
        <v>#REF!</v>
      </c>
      <c r="GB36" s="1" t="s">
        <v>3</v>
      </c>
      <c r="GC36" s="4" t="e">
        <f>GC35-#REF!</f>
        <v>#REF!</v>
      </c>
      <c r="GD36" s="1" t="s">
        <v>3</v>
      </c>
      <c r="GE36" s="4" t="e">
        <f>GE35-#REF!</f>
        <v>#REF!</v>
      </c>
      <c r="GF36" s="1" t="s">
        <v>3</v>
      </c>
      <c r="GG36" s="4" t="e">
        <f>GG35-#REF!</f>
        <v>#REF!</v>
      </c>
      <c r="GH36" s="1" t="s">
        <v>3</v>
      </c>
      <c r="GI36" s="4" t="e">
        <f>GI35-#REF!</f>
        <v>#REF!</v>
      </c>
      <c r="GJ36" s="1" t="s">
        <v>3</v>
      </c>
      <c r="GK36" s="4" t="e">
        <f>GK35-#REF!</f>
        <v>#REF!</v>
      </c>
      <c r="GL36" s="1" t="s">
        <v>3</v>
      </c>
      <c r="GM36" s="4" t="e">
        <f>GM35-#REF!</f>
        <v>#REF!</v>
      </c>
      <c r="GN36" s="1" t="s">
        <v>3</v>
      </c>
      <c r="GO36" s="4" t="e">
        <f>GO35-#REF!</f>
        <v>#REF!</v>
      </c>
      <c r="GP36" s="1" t="s">
        <v>3</v>
      </c>
      <c r="GQ36" s="4" t="e">
        <f>GQ35-#REF!</f>
        <v>#REF!</v>
      </c>
      <c r="GR36" s="1" t="s">
        <v>3</v>
      </c>
      <c r="GS36" s="4" t="e">
        <f>GS35-#REF!</f>
        <v>#REF!</v>
      </c>
      <c r="GT36" s="1" t="s">
        <v>3</v>
      </c>
      <c r="GU36" s="4" t="e">
        <f>GU35-#REF!</f>
        <v>#REF!</v>
      </c>
      <c r="GV36" s="1" t="s">
        <v>3</v>
      </c>
      <c r="GW36" s="4" t="e">
        <f>GW35-#REF!</f>
        <v>#REF!</v>
      </c>
      <c r="GX36" s="1" t="s">
        <v>3</v>
      </c>
      <c r="GY36" s="4" t="e">
        <f>GY35-#REF!</f>
        <v>#REF!</v>
      </c>
      <c r="GZ36" s="1" t="s">
        <v>3</v>
      </c>
      <c r="HA36" s="4" t="e">
        <f>HA35-#REF!</f>
        <v>#REF!</v>
      </c>
      <c r="HB36" s="1" t="s">
        <v>3</v>
      </c>
      <c r="HC36" s="4" t="e">
        <f>HC35-#REF!</f>
        <v>#REF!</v>
      </c>
      <c r="HD36" s="1" t="s">
        <v>3</v>
      </c>
      <c r="HE36" s="4" t="e">
        <f>HE35-#REF!</f>
        <v>#REF!</v>
      </c>
      <c r="HF36" s="1" t="s">
        <v>3</v>
      </c>
      <c r="HG36" s="4" t="e">
        <f>HG35-#REF!</f>
        <v>#REF!</v>
      </c>
      <c r="HH36" s="1" t="s">
        <v>3</v>
      </c>
      <c r="HI36" s="4" t="e">
        <f>HI35-#REF!</f>
        <v>#REF!</v>
      </c>
      <c r="HJ36" s="1" t="s">
        <v>3</v>
      </c>
      <c r="HK36" s="4" t="e">
        <f>HK35-#REF!</f>
        <v>#REF!</v>
      </c>
      <c r="HL36" s="1" t="s">
        <v>3</v>
      </c>
      <c r="HM36" s="4" t="e">
        <f>HM35-#REF!</f>
        <v>#REF!</v>
      </c>
      <c r="HN36" s="1" t="s">
        <v>3</v>
      </c>
      <c r="HO36" s="4" t="e">
        <f>HO35-#REF!</f>
        <v>#REF!</v>
      </c>
      <c r="HP36" s="1" t="s">
        <v>3</v>
      </c>
      <c r="HQ36" s="4" t="e">
        <f>HQ35-#REF!</f>
        <v>#REF!</v>
      </c>
      <c r="HR36" s="1" t="s">
        <v>3</v>
      </c>
      <c r="HS36" s="4" t="e">
        <f>HS35-#REF!</f>
        <v>#REF!</v>
      </c>
      <c r="HT36" s="1" t="s">
        <v>3</v>
      </c>
      <c r="HU36" s="4" t="e">
        <f>HU35-#REF!</f>
        <v>#REF!</v>
      </c>
      <c r="HV36" s="1" t="s">
        <v>3</v>
      </c>
      <c r="HW36" s="4" t="e">
        <f>HW35-#REF!</f>
        <v>#REF!</v>
      </c>
      <c r="HX36" s="1" t="s">
        <v>3</v>
      </c>
      <c r="HY36" s="4" t="e">
        <f>HY35-#REF!</f>
        <v>#REF!</v>
      </c>
      <c r="HZ36" s="1" t="s">
        <v>3</v>
      </c>
      <c r="IA36" s="4" t="e">
        <f>IA35-#REF!</f>
        <v>#REF!</v>
      </c>
      <c r="IB36" s="1" t="s">
        <v>3</v>
      </c>
      <c r="IC36" s="4" t="e">
        <f>IC35-#REF!</f>
        <v>#REF!</v>
      </c>
      <c r="ID36" s="1" t="s">
        <v>3</v>
      </c>
      <c r="IE36" s="4" t="e">
        <f>IE35-#REF!</f>
        <v>#REF!</v>
      </c>
      <c r="IF36" s="1" t="s">
        <v>3</v>
      </c>
      <c r="IG36" s="4" t="e">
        <f>IG35-#REF!</f>
        <v>#REF!</v>
      </c>
      <c r="IH36" s="1" t="s">
        <v>3</v>
      </c>
      <c r="II36" s="4" t="e">
        <f>II35-#REF!</f>
        <v>#REF!</v>
      </c>
      <c r="IJ36" s="1" t="s">
        <v>3</v>
      </c>
      <c r="IK36" s="4" t="e">
        <f>IK35-#REF!</f>
        <v>#REF!</v>
      </c>
      <c r="IL36" s="1" t="s">
        <v>3</v>
      </c>
      <c r="IM36" s="4" t="e">
        <f>IM35-#REF!</f>
        <v>#REF!</v>
      </c>
      <c r="IN36" s="1" t="s">
        <v>3</v>
      </c>
      <c r="IO36" s="4" t="e">
        <f>IO35-#REF!</f>
        <v>#REF!</v>
      </c>
      <c r="IP36" s="1" t="s">
        <v>3</v>
      </c>
      <c r="IQ36" s="4" t="e">
        <f>IQ35-#REF!</f>
        <v>#REF!</v>
      </c>
      <c r="IR36" s="1" t="s">
        <v>3</v>
      </c>
      <c r="IS36" s="4" t="e">
        <f>IS35-#REF!</f>
        <v>#REF!</v>
      </c>
      <c r="IT36" s="1" t="s">
        <v>3</v>
      </c>
      <c r="IU36" s="4" t="e">
        <f>IU35-#REF!</f>
        <v>#REF!</v>
      </c>
      <c r="IV36" s="1" t="s">
        <v>3</v>
      </c>
      <c r="IW36" s="4" t="e">
        <f>IW35-#REF!</f>
        <v>#REF!</v>
      </c>
    </row>
    <row r="37" spans="2:257" ht="15" customHeight="1" x14ac:dyDescent="0.25">
      <c r="B37" s="119" t="s">
        <v>10</v>
      </c>
      <c r="C37" s="9"/>
      <c r="D37" s="9"/>
      <c r="E37" s="112">
        <f>E47</f>
        <v>2942.26</v>
      </c>
      <c r="F37" s="11"/>
      <c r="G37" s="17"/>
      <c r="H37" s="18"/>
      <c r="I37" s="30"/>
      <c r="J37" s="5"/>
      <c r="K37" s="5"/>
      <c r="L37" s="6"/>
      <c r="M37" s="5"/>
      <c r="N37" s="6"/>
      <c r="O37" s="5"/>
      <c r="P37" s="6"/>
      <c r="Q37" s="5"/>
      <c r="R37" s="6"/>
      <c r="S37" s="5"/>
      <c r="T37" s="6"/>
      <c r="U37" s="5"/>
      <c r="V37" s="6"/>
      <c r="W37" s="5"/>
      <c r="X37" s="6"/>
      <c r="Y37" s="5"/>
      <c r="Z37" s="6"/>
      <c r="AA37" s="5"/>
      <c r="AB37" s="6"/>
      <c r="AC37" s="5"/>
      <c r="AD37" s="6"/>
      <c r="AE37" s="5"/>
      <c r="AF37" s="6"/>
      <c r="AG37" s="5"/>
      <c r="AH37" s="6"/>
      <c r="AI37" s="5"/>
      <c r="AJ37" s="6"/>
      <c r="AK37" s="5"/>
      <c r="AL37" s="6"/>
      <c r="AM37" s="5"/>
      <c r="AN37" s="6"/>
      <c r="AO37" s="5"/>
      <c r="AP37" s="6"/>
      <c r="AQ37" s="5"/>
      <c r="AR37" s="6"/>
      <c r="AS37" s="5"/>
      <c r="AT37" s="6"/>
      <c r="AU37" s="5"/>
      <c r="AV37" s="6"/>
      <c r="AW37" s="5"/>
      <c r="AX37" s="6"/>
      <c r="AY37" s="5"/>
      <c r="AZ37" s="6"/>
      <c r="BA37" s="5"/>
      <c r="BC37" s="5"/>
      <c r="BE37" s="5"/>
      <c r="BG37" s="5"/>
      <c r="BI37" s="5"/>
      <c r="BK37" s="5"/>
      <c r="BM37" s="5"/>
      <c r="BO37" s="5"/>
      <c r="BQ37" s="5"/>
      <c r="BS37" s="5"/>
      <c r="BU37" s="5"/>
      <c r="BW37" s="5"/>
      <c r="BY37" s="5"/>
      <c r="CA37" s="5"/>
      <c r="CC37" s="5"/>
      <c r="CE37" s="5"/>
      <c r="CG37" s="5"/>
      <c r="CI37" s="5"/>
      <c r="CK37" s="5"/>
      <c r="CM37" s="5"/>
      <c r="CO37" s="5"/>
      <c r="CQ37" s="5"/>
      <c r="CS37" s="5"/>
      <c r="CU37" s="5"/>
      <c r="CW37" s="5"/>
      <c r="CY37" s="5"/>
      <c r="DA37" s="5"/>
      <c r="DC37" s="5"/>
      <c r="DE37" s="5"/>
      <c r="DG37" s="5"/>
      <c r="DI37" s="5"/>
      <c r="DK37" s="5"/>
      <c r="DM37" s="5"/>
      <c r="DO37" s="5"/>
      <c r="DQ37" s="5"/>
      <c r="DS37" s="5"/>
      <c r="DU37" s="5"/>
      <c r="DW37" s="5"/>
      <c r="DY37" s="5"/>
      <c r="EA37" s="5"/>
      <c r="EC37" s="5"/>
      <c r="EE37" s="5"/>
      <c r="EG37" s="5"/>
      <c r="EI37" s="5"/>
      <c r="EK37" s="5"/>
      <c r="EM37" s="5"/>
      <c r="EO37" s="5"/>
      <c r="EQ37" s="5"/>
      <c r="ES37" s="5"/>
      <c r="EU37" s="5"/>
      <c r="EW37" s="5"/>
      <c r="EY37" s="5"/>
      <c r="FA37" s="5"/>
      <c r="FC37" s="5"/>
      <c r="FE37" s="5"/>
      <c r="FG37" s="5"/>
      <c r="FI37" s="5"/>
      <c r="FK37" s="5"/>
      <c r="FM37" s="5"/>
      <c r="FO37" s="5"/>
      <c r="FQ37" s="5"/>
      <c r="FS37" s="5"/>
      <c r="FU37" s="5"/>
      <c r="FW37" s="5"/>
      <c r="FY37" s="5"/>
      <c r="GA37" s="5"/>
      <c r="GC37" s="5"/>
      <c r="GE37" s="5"/>
      <c r="GG37" s="5"/>
      <c r="GI37" s="5"/>
      <c r="GK37" s="5"/>
      <c r="GM37" s="5"/>
      <c r="GO37" s="5"/>
      <c r="GQ37" s="5"/>
      <c r="GS37" s="5"/>
      <c r="GU37" s="5"/>
      <c r="GW37" s="5"/>
      <c r="GY37" s="5"/>
      <c r="HA37" s="5"/>
      <c r="HC37" s="5"/>
      <c r="HE37" s="5"/>
      <c r="HG37" s="5"/>
      <c r="HI37" s="5"/>
      <c r="HK37" s="5"/>
      <c r="HM37" s="5"/>
      <c r="HO37" s="5"/>
      <c r="HQ37" s="5"/>
      <c r="HS37" s="5"/>
      <c r="HU37" s="5"/>
      <c r="HW37" s="5"/>
      <c r="HY37" s="5"/>
      <c r="IA37" s="5"/>
      <c r="IC37" s="5"/>
      <c r="IE37" s="5"/>
      <c r="IG37" s="5"/>
      <c r="II37" s="5"/>
      <c r="IK37" s="5"/>
      <c r="IM37" s="5"/>
      <c r="IO37" s="5"/>
      <c r="IQ37" s="5"/>
      <c r="IS37" s="5"/>
      <c r="IU37" s="5"/>
      <c r="IW37" s="5"/>
    </row>
    <row r="38" spans="2:257" ht="15" customHeight="1" thickBot="1" x14ac:dyDescent="0.3">
      <c r="B38" s="120" t="s">
        <v>11</v>
      </c>
      <c r="C38" s="121"/>
      <c r="D38" s="121"/>
      <c r="E38" s="113">
        <f>E36+E37</f>
        <v>-931.98999999999978</v>
      </c>
      <c r="F38" s="11"/>
      <c r="G38" s="17"/>
      <c r="H38" s="18"/>
      <c r="I38" s="30"/>
      <c r="J38" s="5"/>
      <c r="K38" s="5"/>
      <c r="L38" s="6"/>
      <c r="M38" s="5"/>
      <c r="N38" s="6"/>
      <c r="O38" s="5"/>
      <c r="P38" s="6"/>
      <c r="Q38" s="5"/>
      <c r="R38" s="6"/>
      <c r="S38" s="5"/>
      <c r="T38" s="6"/>
      <c r="U38" s="5"/>
      <c r="V38" s="6"/>
      <c r="W38" s="5"/>
      <c r="X38" s="6"/>
      <c r="Y38" s="5"/>
      <c r="Z38" s="6"/>
      <c r="AA38" s="5"/>
      <c r="AB38" s="6"/>
      <c r="AC38" s="5"/>
      <c r="AD38" s="6"/>
      <c r="AE38" s="5"/>
      <c r="AF38" s="6"/>
      <c r="AG38" s="5"/>
      <c r="AH38" s="6"/>
      <c r="AI38" s="5"/>
      <c r="AJ38" s="6"/>
      <c r="AK38" s="5"/>
      <c r="AL38" s="6"/>
      <c r="AM38" s="5"/>
      <c r="AN38" s="6"/>
      <c r="AO38" s="5"/>
      <c r="AP38" s="6"/>
      <c r="AQ38" s="5"/>
      <c r="AR38" s="6"/>
      <c r="AS38" s="5"/>
      <c r="AT38" s="6"/>
      <c r="AU38" s="5"/>
      <c r="AV38" s="6"/>
      <c r="AW38" s="5"/>
      <c r="AX38" s="6"/>
      <c r="AY38" s="5"/>
      <c r="AZ38" s="6"/>
      <c r="BA38" s="5"/>
      <c r="BC38" s="5"/>
      <c r="BE38" s="5"/>
      <c r="BG38" s="5"/>
      <c r="BI38" s="5"/>
      <c r="BK38" s="5"/>
      <c r="BM38" s="5"/>
      <c r="BO38" s="5"/>
      <c r="BQ38" s="5"/>
      <c r="BS38" s="5"/>
      <c r="BU38" s="5"/>
      <c r="BW38" s="5"/>
      <c r="BY38" s="5"/>
      <c r="CA38" s="5"/>
      <c r="CC38" s="5"/>
      <c r="CE38" s="5"/>
      <c r="CG38" s="5"/>
      <c r="CI38" s="5"/>
      <c r="CK38" s="5"/>
      <c r="CM38" s="5"/>
      <c r="CO38" s="5"/>
      <c r="CQ38" s="5"/>
      <c r="CS38" s="5"/>
      <c r="CU38" s="5"/>
      <c r="CW38" s="5"/>
      <c r="CY38" s="5"/>
      <c r="DA38" s="5"/>
      <c r="DC38" s="5"/>
      <c r="DE38" s="5"/>
      <c r="DG38" s="5"/>
      <c r="DI38" s="5"/>
      <c r="DK38" s="5"/>
      <c r="DM38" s="5"/>
      <c r="DO38" s="5"/>
      <c r="DQ38" s="5"/>
      <c r="DS38" s="5"/>
      <c r="DU38" s="5"/>
      <c r="DW38" s="5"/>
      <c r="DY38" s="5"/>
      <c r="EA38" s="5"/>
      <c r="EC38" s="5"/>
      <c r="EE38" s="5"/>
      <c r="EG38" s="5"/>
      <c r="EI38" s="5"/>
      <c r="EK38" s="5"/>
      <c r="EM38" s="5"/>
      <c r="EO38" s="5"/>
      <c r="EQ38" s="5"/>
      <c r="ES38" s="5"/>
      <c r="EU38" s="5"/>
      <c r="EW38" s="5"/>
      <c r="EY38" s="5"/>
      <c r="FA38" s="5"/>
      <c r="FC38" s="5"/>
      <c r="FE38" s="5"/>
      <c r="FG38" s="5"/>
      <c r="FI38" s="5"/>
      <c r="FK38" s="5"/>
      <c r="FM38" s="5"/>
      <c r="FO38" s="5"/>
      <c r="FQ38" s="5"/>
      <c r="FS38" s="5"/>
      <c r="FU38" s="5"/>
      <c r="FW38" s="5"/>
      <c r="FY38" s="5"/>
      <c r="GA38" s="5"/>
      <c r="GC38" s="5"/>
      <c r="GE38" s="5"/>
      <c r="GG38" s="5"/>
      <c r="GI38" s="5"/>
      <c r="GK38" s="5"/>
      <c r="GM38" s="5"/>
      <c r="GO38" s="5"/>
      <c r="GQ38" s="5"/>
      <c r="GS38" s="5"/>
      <c r="GU38" s="5"/>
      <c r="GW38" s="5"/>
      <c r="GY38" s="5"/>
      <c r="HA38" s="5"/>
      <c r="HC38" s="5"/>
      <c r="HE38" s="5"/>
      <c r="HG38" s="5"/>
      <c r="HI38" s="5"/>
      <c r="HK38" s="5"/>
      <c r="HM38" s="5"/>
      <c r="HO38" s="5"/>
      <c r="HQ38" s="5"/>
      <c r="HS38" s="5"/>
      <c r="HU38" s="5"/>
      <c r="HW38" s="5"/>
      <c r="HY38" s="5"/>
      <c r="IA38" s="5"/>
      <c r="IC38" s="5"/>
      <c r="IE38" s="5"/>
      <c r="IG38" s="5"/>
      <c r="II38" s="5"/>
      <c r="IK38" s="5"/>
      <c r="IM38" s="5"/>
      <c r="IO38" s="5"/>
      <c r="IQ38" s="5"/>
      <c r="IS38" s="5"/>
      <c r="IU38" s="5"/>
      <c r="IW38" s="5"/>
    </row>
    <row r="39" spans="2:257" ht="15" customHeight="1" x14ac:dyDescent="0.25">
      <c r="B39" s="34" t="s">
        <v>110</v>
      </c>
      <c r="C39" s="57"/>
      <c r="D39" s="57"/>
      <c r="E39" s="35"/>
      <c r="F39" s="16"/>
      <c r="G39" s="17"/>
      <c r="H39" s="17"/>
      <c r="I39" s="29"/>
    </row>
    <row r="40" spans="2:257" ht="15" customHeight="1" x14ac:dyDescent="0.25">
      <c r="B40" s="36" t="s">
        <v>66</v>
      </c>
      <c r="C40" s="56"/>
      <c r="D40" s="56"/>
      <c r="E40" s="37">
        <v>8750</v>
      </c>
      <c r="F40" s="11"/>
      <c r="G40" s="17"/>
      <c r="H40" s="17"/>
      <c r="I40" s="29"/>
      <c r="J40" s="3"/>
      <c r="K40" s="3"/>
      <c r="M40" s="3"/>
      <c r="O40" s="3"/>
      <c r="Q40" s="3"/>
      <c r="S40" s="3"/>
      <c r="U40" s="3"/>
      <c r="W40" s="3"/>
      <c r="Y40" s="3"/>
      <c r="AA40" s="3"/>
      <c r="AC40" s="3"/>
      <c r="AE40" s="3"/>
      <c r="AG40" s="3"/>
      <c r="AI40" s="3"/>
      <c r="AK40" s="3"/>
      <c r="AM40" s="3"/>
      <c r="AO40" s="3"/>
      <c r="AQ40" s="3"/>
      <c r="AS40" s="3"/>
      <c r="AU40" s="3"/>
      <c r="AW40" s="3"/>
      <c r="AY40" s="3"/>
      <c r="BA40" s="3"/>
      <c r="BC40" s="3"/>
      <c r="BE40" s="3"/>
      <c r="BG40" s="3"/>
      <c r="BH40" s="1" t="s">
        <v>4</v>
      </c>
      <c r="BI40" s="3">
        <v>18090</v>
      </c>
      <c r="BJ40" s="1" t="s">
        <v>4</v>
      </c>
      <c r="BK40" s="3">
        <v>18090</v>
      </c>
      <c r="BL40" s="1" t="s">
        <v>4</v>
      </c>
      <c r="BM40" s="3">
        <v>18090</v>
      </c>
      <c r="BN40" s="1" t="s">
        <v>4</v>
      </c>
      <c r="BO40" s="3">
        <v>18090</v>
      </c>
      <c r="BP40" s="1" t="s">
        <v>4</v>
      </c>
      <c r="BQ40" s="3">
        <v>18090</v>
      </c>
      <c r="BR40" s="1" t="s">
        <v>4</v>
      </c>
      <c r="BS40" s="3">
        <v>18090</v>
      </c>
      <c r="BT40" s="1" t="s">
        <v>4</v>
      </c>
      <c r="BU40" s="3">
        <v>18090</v>
      </c>
      <c r="BV40" s="1" t="s">
        <v>4</v>
      </c>
      <c r="BW40" s="3">
        <v>18090</v>
      </c>
      <c r="BX40" s="1" t="s">
        <v>4</v>
      </c>
      <c r="BY40" s="3">
        <v>18090</v>
      </c>
      <c r="BZ40" s="1" t="s">
        <v>4</v>
      </c>
      <c r="CA40" s="3">
        <v>18090</v>
      </c>
      <c r="CB40" s="1" t="s">
        <v>4</v>
      </c>
      <c r="CC40" s="3">
        <v>18090</v>
      </c>
      <c r="CD40" s="1" t="s">
        <v>4</v>
      </c>
      <c r="CE40" s="3">
        <v>18090</v>
      </c>
      <c r="CF40" s="1" t="s">
        <v>4</v>
      </c>
      <c r="CG40" s="3">
        <v>18090</v>
      </c>
      <c r="CH40" s="1" t="s">
        <v>4</v>
      </c>
      <c r="CI40" s="3">
        <v>18090</v>
      </c>
      <c r="CJ40" s="1" t="s">
        <v>4</v>
      </c>
      <c r="CK40" s="3">
        <v>18090</v>
      </c>
      <c r="CL40" s="1" t="s">
        <v>4</v>
      </c>
      <c r="CM40" s="3">
        <v>18090</v>
      </c>
      <c r="CN40" s="1" t="s">
        <v>4</v>
      </c>
      <c r="CO40" s="3">
        <v>18090</v>
      </c>
      <c r="CP40" s="1" t="s">
        <v>4</v>
      </c>
      <c r="CQ40" s="3">
        <v>18090</v>
      </c>
      <c r="CR40" s="1" t="s">
        <v>4</v>
      </c>
      <c r="CS40" s="3">
        <v>18090</v>
      </c>
      <c r="CT40" s="1" t="s">
        <v>4</v>
      </c>
      <c r="CU40" s="3">
        <v>18090</v>
      </c>
      <c r="CV40" s="1" t="s">
        <v>4</v>
      </c>
      <c r="CW40" s="3">
        <v>18090</v>
      </c>
      <c r="CX40" s="1" t="s">
        <v>4</v>
      </c>
      <c r="CY40" s="3">
        <v>18090</v>
      </c>
      <c r="CZ40" s="1" t="s">
        <v>4</v>
      </c>
      <c r="DA40" s="3">
        <v>18090</v>
      </c>
      <c r="DB40" s="1" t="s">
        <v>4</v>
      </c>
      <c r="DC40" s="3">
        <v>18090</v>
      </c>
      <c r="DD40" s="1" t="s">
        <v>4</v>
      </c>
      <c r="DE40" s="3">
        <v>18090</v>
      </c>
      <c r="DF40" s="1" t="s">
        <v>4</v>
      </c>
      <c r="DG40" s="3">
        <v>18090</v>
      </c>
      <c r="DH40" s="1" t="s">
        <v>4</v>
      </c>
      <c r="DI40" s="3">
        <v>18090</v>
      </c>
      <c r="DJ40" s="1" t="s">
        <v>4</v>
      </c>
      <c r="DK40" s="3">
        <v>18090</v>
      </c>
      <c r="DL40" s="1" t="s">
        <v>4</v>
      </c>
      <c r="DM40" s="3">
        <v>18090</v>
      </c>
      <c r="DN40" s="1" t="s">
        <v>4</v>
      </c>
      <c r="DO40" s="3">
        <v>18090</v>
      </c>
      <c r="DP40" s="1" t="s">
        <v>4</v>
      </c>
      <c r="DQ40" s="3">
        <v>18090</v>
      </c>
      <c r="DR40" s="1" t="s">
        <v>4</v>
      </c>
      <c r="DS40" s="3">
        <v>18090</v>
      </c>
      <c r="DT40" s="1" t="s">
        <v>4</v>
      </c>
      <c r="DU40" s="3">
        <v>18090</v>
      </c>
      <c r="DV40" s="1" t="s">
        <v>4</v>
      </c>
      <c r="DW40" s="3">
        <v>18090</v>
      </c>
      <c r="DX40" s="1" t="s">
        <v>4</v>
      </c>
      <c r="DY40" s="3">
        <v>18090</v>
      </c>
      <c r="DZ40" s="1" t="s">
        <v>4</v>
      </c>
      <c r="EA40" s="3">
        <v>18090</v>
      </c>
      <c r="EB40" s="1" t="s">
        <v>4</v>
      </c>
      <c r="EC40" s="3">
        <v>18090</v>
      </c>
      <c r="ED40" s="1" t="s">
        <v>4</v>
      </c>
      <c r="EE40" s="3">
        <v>18090</v>
      </c>
      <c r="EF40" s="1" t="s">
        <v>4</v>
      </c>
      <c r="EG40" s="3">
        <v>18090</v>
      </c>
      <c r="EH40" s="1" t="s">
        <v>4</v>
      </c>
      <c r="EI40" s="3">
        <v>18090</v>
      </c>
      <c r="EJ40" s="1" t="s">
        <v>4</v>
      </c>
      <c r="EK40" s="3">
        <v>18090</v>
      </c>
      <c r="EL40" s="1" t="s">
        <v>4</v>
      </c>
      <c r="EM40" s="3">
        <v>18090</v>
      </c>
      <c r="EN40" s="1" t="s">
        <v>4</v>
      </c>
      <c r="EO40" s="3">
        <v>18090</v>
      </c>
      <c r="EP40" s="1" t="s">
        <v>4</v>
      </c>
      <c r="EQ40" s="3">
        <v>18090</v>
      </c>
      <c r="ER40" s="1" t="s">
        <v>4</v>
      </c>
      <c r="ES40" s="3">
        <v>18090</v>
      </c>
      <c r="ET40" s="1" t="s">
        <v>4</v>
      </c>
      <c r="EU40" s="3">
        <v>18090</v>
      </c>
      <c r="EV40" s="1" t="s">
        <v>4</v>
      </c>
      <c r="EW40" s="3">
        <v>18090</v>
      </c>
      <c r="EX40" s="1" t="s">
        <v>4</v>
      </c>
      <c r="EY40" s="3">
        <v>18090</v>
      </c>
      <c r="EZ40" s="1" t="s">
        <v>4</v>
      </c>
      <c r="FA40" s="3">
        <v>18090</v>
      </c>
      <c r="FB40" s="1" t="s">
        <v>4</v>
      </c>
      <c r="FC40" s="3">
        <v>18090</v>
      </c>
      <c r="FD40" s="1" t="s">
        <v>4</v>
      </c>
      <c r="FE40" s="3">
        <v>18090</v>
      </c>
      <c r="FF40" s="1" t="s">
        <v>4</v>
      </c>
      <c r="FG40" s="3">
        <v>18090</v>
      </c>
      <c r="FH40" s="1" t="s">
        <v>4</v>
      </c>
      <c r="FI40" s="3">
        <v>18090</v>
      </c>
      <c r="FJ40" s="1" t="s">
        <v>4</v>
      </c>
      <c r="FK40" s="3">
        <v>18090</v>
      </c>
      <c r="FL40" s="1" t="s">
        <v>4</v>
      </c>
      <c r="FM40" s="3">
        <v>18090</v>
      </c>
      <c r="FN40" s="1" t="s">
        <v>4</v>
      </c>
      <c r="FO40" s="3">
        <v>18090</v>
      </c>
      <c r="FP40" s="1" t="s">
        <v>4</v>
      </c>
      <c r="FQ40" s="3">
        <v>18090</v>
      </c>
      <c r="FR40" s="1" t="s">
        <v>4</v>
      </c>
      <c r="FS40" s="3">
        <v>18090</v>
      </c>
      <c r="FT40" s="1" t="s">
        <v>4</v>
      </c>
      <c r="FU40" s="3">
        <v>18090</v>
      </c>
      <c r="FV40" s="1" t="s">
        <v>4</v>
      </c>
      <c r="FW40" s="3">
        <v>18090</v>
      </c>
      <c r="FX40" s="1" t="s">
        <v>4</v>
      </c>
      <c r="FY40" s="3">
        <v>18090</v>
      </c>
      <c r="FZ40" s="1" t="s">
        <v>4</v>
      </c>
      <c r="GA40" s="3">
        <v>18090</v>
      </c>
      <c r="GB40" s="1" t="s">
        <v>4</v>
      </c>
      <c r="GC40" s="3">
        <v>18090</v>
      </c>
      <c r="GD40" s="1" t="s">
        <v>4</v>
      </c>
      <c r="GE40" s="3">
        <v>18090</v>
      </c>
      <c r="GF40" s="1" t="s">
        <v>4</v>
      </c>
      <c r="GG40" s="3">
        <v>18090</v>
      </c>
      <c r="GH40" s="1" t="s">
        <v>4</v>
      </c>
      <c r="GI40" s="3">
        <v>18090</v>
      </c>
      <c r="GJ40" s="1" t="s">
        <v>4</v>
      </c>
      <c r="GK40" s="3">
        <v>18090</v>
      </c>
      <c r="GL40" s="1" t="s">
        <v>4</v>
      </c>
      <c r="GM40" s="3">
        <v>18090</v>
      </c>
      <c r="GN40" s="1" t="s">
        <v>4</v>
      </c>
      <c r="GO40" s="3">
        <v>18090</v>
      </c>
      <c r="GP40" s="1" t="s">
        <v>4</v>
      </c>
      <c r="GQ40" s="3">
        <v>18090</v>
      </c>
      <c r="GR40" s="1" t="s">
        <v>4</v>
      </c>
      <c r="GS40" s="3">
        <v>18090</v>
      </c>
      <c r="GT40" s="1" t="s">
        <v>4</v>
      </c>
      <c r="GU40" s="3">
        <v>18090</v>
      </c>
      <c r="GV40" s="1" t="s">
        <v>4</v>
      </c>
      <c r="GW40" s="3">
        <v>18090</v>
      </c>
      <c r="GX40" s="1" t="s">
        <v>4</v>
      </c>
      <c r="GY40" s="3">
        <v>18090</v>
      </c>
      <c r="GZ40" s="1" t="s">
        <v>4</v>
      </c>
      <c r="HA40" s="3">
        <v>18090</v>
      </c>
      <c r="HB40" s="1" t="s">
        <v>4</v>
      </c>
      <c r="HC40" s="3">
        <v>18090</v>
      </c>
      <c r="HD40" s="1" t="s">
        <v>4</v>
      </c>
      <c r="HE40" s="3">
        <v>18090</v>
      </c>
      <c r="HF40" s="1" t="s">
        <v>4</v>
      </c>
      <c r="HG40" s="3">
        <v>18090</v>
      </c>
      <c r="HH40" s="1" t="s">
        <v>4</v>
      </c>
      <c r="HI40" s="3">
        <v>18090</v>
      </c>
      <c r="HJ40" s="1" t="s">
        <v>4</v>
      </c>
      <c r="HK40" s="3">
        <v>18090</v>
      </c>
      <c r="HL40" s="1" t="s">
        <v>4</v>
      </c>
      <c r="HM40" s="3">
        <v>18090</v>
      </c>
      <c r="HN40" s="1" t="s">
        <v>4</v>
      </c>
      <c r="HO40" s="3">
        <v>18090</v>
      </c>
      <c r="HP40" s="1" t="s">
        <v>4</v>
      </c>
      <c r="HQ40" s="3">
        <v>18090</v>
      </c>
      <c r="HR40" s="1" t="s">
        <v>4</v>
      </c>
      <c r="HS40" s="3">
        <v>18090</v>
      </c>
      <c r="HT40" s="1" t="s">
        <v>4</v>
      </c>
      <c r="HU40" s="3">
        <v>18090</v>
      </c>
      <c r="HV40" s="1" t="s">
        <v>4</v>
      </c>
      <c r="HW40" s="3">
        <v>18090</v>
      </c>
      <c r="HX40" s="1" t="s">
        <v>4</v>
      </c>
      <c r="HY40" s="3">
        <v>18090</v>
      </c>
      <c r="HZ40" s="1" t="s">
        <v>4</v>
      </c>
      <c r="IA40" s="3">
        <v>18090</v>
      </c>
      <c r="IB40" s="1" t="s">
        <v>4</v>
      </c>
      <c r="IC40" s="3">
        <v>18090</v>
      </c>
      <c r="ID40" s="1" t="s">
        <v>4</v>
      </c>
      <c r="IE40" s="3">
        <v>18090</v>
      </c>
      <c r="IF40" s="1" t="s">
        <v>4</v>
      </c>
      <c r="IG40" s="3">
        <v>18090</v>
      </c>
      <c r="IH40" s="1" t="s">
        <v>4</v>
      </c>
      <c r="II40" s="3">
        <v>18090</v>
      </c>
      <c r="IJ40" s="1" t="s">
        <v>4</v>
      </c>
      <c r="IK40" s="3">
        <v>18090</v>
      </c>
      <c r="IL40" s="1" t="s">
        <v>4</v>
      </c>
      <c r="IM40" s="3">
        <v>18090</v>
      </c>
      <c r="IN40" s="1" t="s">
        <v>4</v>
      </c>
      <c r="IO40" s="3">
        <v>18090</v>
      </c>
      <c r="IP40" s="1" t="s">
        <v>4</v>
      </c>
      <c r="IQ40" s="3">
        <v>18090</v>
      </c>
      <c r="IR40" s="1" t="s">
        <v>4</v>
      </c>
      <c r="IS40" s="3">
        <v>18090</v>
      </c>
      <c r="IT40" s="1" t="s">
        <v>4</v>
      </c>
      <c r="IU40" s="3">
        <v>18090</v>
      </c>
      <c r="IV40" s="1" t="s">
        <v>4</v>
      </c>
      <c r="IW40" s="3">
        <v>18090</v>
      </c>
    </row>
    <row r="41" spans="2:257" ht="15" customHeight="1" x14ac:dyDescent="0.25">
      <c r="B41" s="36" t="s">
        <v>111</v>
      </c>
      <c r="C41" s="56"/>
      <c r="D41" s="56"/>
      <c r="E41" s="37">
        <f>E40*1.05</f>
        <v>9187.5</v>
      </c>
      <c r="F41" s="11"/>
      <c r="G41" s="17"/>
      <c r="H41" s="17"/>
      <c r="I41" s="30"/>
      <c r="J41" s="5"/>
      <c r="K41" s="5"/>
      <c r="L41" s="6"/>
      <c r="M41" s="5"/>
      <c r="N41" s="6"/>
      <c r="O41" s="5"/>
      <c r="P41" s="6"/>
      <c r="Q41" s="5"/>
      <c r="R41" s="6"/>
      <c r="S41" s="5"/>
      <c r="T41" s="6"/>
      <c r="U41" s="5"/>
      <c r="V41" s="6"/>
      <c r="W41" s="5"/>
      <c r="X41" s="6"/>
      <c r="Y41" s="5"/>
      <c r="Z41" s="6"/>
      <c r="AA41" s="5"/>
      <c r="AB41" s="6"/>
      <c r="AC41" s="5"/>
      <c r="AD41" s="6"/>
      <c r="AE41" s="5"/>
      <c r="AF41" s="6"/>
      <c r="AG41" s="5"/>
      <c r="AH41" s="6"/>
      <c r="AI41" s="5"/>
      <c r="AJ41" s="6"/>
      <c r="AK41" s="5"/>
      <c r="AL41" s="6"/>
      <c r="AM41" s="5"/>
      <c r="AN41" s="6"/>
      <c r="AO41" s="5"/>
      <c r="AP41" s="6"/>
      <c r="AQ41" s="5"/>
      <c r="AR41" s="6"/>
      <c r="AS41" s="5"/>
      <c r="AT41" s="6"/>
      <c r="AU41" s="5"/>
      <c r="AV41" s="6"/>
      <c r="AW41" s="5"/>
      <c r="AX41" s="6"/>
      <c r="AY41" s="5"/>
      <c r="AZ41" s="6"/>
      <c r="BA41" s="5"/>
      <c r="BC41" s="3"/>
      <c r="BE41" s="3"/>
      <c r="BG41" s="3"/>
      <c r="BH41" s="1" t="s">
        <v>5</v>
      </c>
      <c r="BI41" s="3">
        <f>BI40*1.06</f>
        <v>19175.400000000001</v>
      </c>
      <c r="BJ41" s="1" t="s">
        <v>5</v>
      </c>
      <c r="BK41" s="3">
        <f>BK40*1.06</f>
        <v>19175.400000000001</v>
      </c>
      <c r="BL41" s="1" t="s">
        <v>5</v>
      </c>
      <c r="BM41" s="3">
        <f>BM40*1.06</f>
        <v>19175.400000000001</v>
      </c>
      <c r="BN41" s="1" t="s">
        <v>5</v>
      </c>
      <c r="BO41" s="3">
        <f>BO40*1.06</f>
        <v>19175.400000000001</v>
      </c>
      <c r="BP41" s="1" t="s">
        <v>5</v>
      </c>
      <c r="BQ41" s="3">
        <f>BQ40*1.06</f>
        <v>19175.400000000001</v>
      </c>
      <c r="BR41" s="1" t="s">
        <v>5</v>
      </c>
      <c r="BS41" s="3">
        <f>BS40*1.06</f>
        <v>19175.400000000001</v>
      </c>
      <c r="BT41" s="1" t="s">
        <v>5</v>
      </c>
      <c r="BU41" s="3">
        <f>BU40*1.06</f>
        <v>19175.400000000001</v>
      </c>
      <c r="BV41" s="1" t="s">
        <v>5</v>
      </c>
      <c r="BW41" s="3">
        <f>BW40*1.06</f>
        <v>19175.400000000001</v>
      </c>
      <c r="BX41" s="1" t="s">
        <v>5</v>
      </c>
      <c r="BY41" s="3">
        <f>BY40*1.06</f>
        <v>19175.400000000001</v>
      </c>
      <c r="BZ41" s="1" t="s">
        <v>5</v>
      </c>
      <c r="CA41" s="3">
        <f>CA40*1.06</f>
        <v>19175.400000000001</v>
      </c>
      <c r="CB41" s="1" t="s">
        <v>5</v>
      </c>
      <c r="CC41" s="3">
        <f>CC40*1.06</f>
        <v>19175.400000000001</v>
      </c>
      <c r="CD41" s="1" t="s">
        <v>5</v>
      </c>
      <c r="CE41" s="3">
        <f>CE40*1.06</f>
        <v>19175.400000000001</v>
      </c>
      <c r="CF41" s="1" t="s">
        <v>5</v>
      </c>
      <c r="CG41" s="3">
        <f>CG40*1.06</f>
        <v>19175.400000000001</v>
      </c>
      <c r="CH41" s="1" t="s">
        <v>5</v>
      </c>
      <c r="CI41" s="3">
        <f>CI40*1.06</f>
        <v>19175.400000000001</v>
      </c>
      <c r="CJ41" s="1" t="s">
        <v>5</v>
      </c>
      <c r="CK41" s="3">
        <f>CK40*1.06</f>
        <v>19175.400000000001</v>
      </c>
      <c r="CL41" s="1" t="s">
        <v>5</v>
      </c>
      <c r="CM41" s="3">
        <f>CM40*1.06</f>
        <v>19175.400000000001</v>
      </c>
      <c r="CN41" s="1" t="s">
        <v>5</v>
      </c>
      <c r="CO41" s="3">
        <f>CO40*1.06</f>
        <v>19175.400000000001</v>
      </c>
      <c r="CP41" s="1" t="s">
        <v>5</v>
      </c>
      <c r="CQ41" s="3">
        <f>CQ40*1.06</f>
        <v>19175.400000000001</v>
      </c>
      <c r="CR41" s="1" t="s">
        <v>5</v>
      </c>
      <c r="CS41" s="3">
        <f>CS40*1.06</f>
        <v>19175.400000000001</v>
      </c>
      <c r="CT41" s="1" t="s">
        <v>5</v>
      </c>
      <c r="CU41" s="3">
        <f>CU40*1.06</f>
        <v>19175.400000000001</v>
      </c>
      <c r="CV41" s="1" t="s">
        <v>5</v>
      </c>
      <c r="CW41" s="3">
        <f>CW40*1.06</f>
        <v>19175.400000000001</v>
      </c>
      <c r="CX41" s="1" t="s">
        <v>5</v>
      </c>
      <c r="CY41" s="3">
        <f>CY40*1.06</f>
        <v>19175.400000000001</v>
      </c>
      <c r="CZ41" s="1" t="s">
        <v>5</v>
      </c>
      <c r="DA41" s="3">
        <f>DA40*1.06</f>
        <v>19175.400000000001</v>
      </c>
      <c r="DB41" s="1" t="s">
        <v>5</v>
      </c>
      <c r="DC41" s="3">
        <f>DC40*1.06</f>
        <v>19175.400000000001</v>
      </c>
      <c r="DD41" s="1" t="s">
        <v>5</v>
      </c>
      <c r="DE41" s="3">
        <f>DE40*1.06</f>
        <v>19175.400000000001</v>
      </c>
      <c r="DF41" s="1" t="s">
        <v>5</v>
      </c>
      <c r="DG41" s="3">
        <f>DG40*1.06</f>
        <v>19175.400000000001</v>
      </c>
      <c r="DH41" s="1" t="s">
        <v>5</v>
      </c>
      <c r="DI41" s="3">
        <f>DI40*1.06</f>
        <v>19175.400000000001</v>
      </c>
      <c r="DJ41" s="1" t="s">
        <v>5</v>
      </c>
      <c r="DK41" s="3">
        <f>DK40*1.06</f>
        <v>19175.400000000001</v>
      </c>
      <c r="DL41" s="1" t="s">
        <v>5</v>
      </c>
      <c r="DM41" s="3">
        <f>DM40*1.06</f>
        <v>19175.400000000001</v>
      </c>
      <c r="DN41" s="1" t="s">
        <v>5</v>
      </c>
      <c r="DO41" s="3">
        <f>DO40*1.06</f>
        <v>19175.400000000001</v>
      </c>
      <c r="DP41" s="1" t="s">
        <v>5</v>
      </c>
      <c r="DQ41" s="3">
        <f>DQ40*1.06</f>
        <v>19175.400000000001</v>
      </c>
      <c r="DR41" s="1" t="s">
        <v>5</v>
      </c>
      <c r="DS41" s="3">
        <f>DS40*1.06</f>
        <v>19175.400000000001</v>
      </c>
      <c r="DT41" s="1" t="s">
        <v>5</v>
      </c>
      <c r="DU41" s="3">
        <f>DU40*1.06</f>
        <v>19175.400000000001</v>
      </c>
      <c r="DV41" s="1" t="s">
        <v>5</v>
      </c>
      <c r="DW41" s="3">
        <f>DW40*1.06</f>
        <v>19175.400000000001</v>
      </c>
      <c r="DX41" s="1" t="s">
        <v>5</v>
      </c>
      <c r="DY41" s="3">
        <f>DY40*1.06</f>
        <v>19175.400000000001</v>
      </c>
      <c r="DZ41" s="1" t="s">
        <v>5</v>
      </c>
      <c r="EA41" s="3">
        <f>EA40*1.06</f>
        <v>19175.400000000001</v>
      </c>
      <c r="EB41" s="1" t="s">
        <v>5</v>
      </c>
      <c r="EC41" s="3">
        <f>EC40*1.06</f>
        <v>19175.400000000001</v>
      </c>
      <c r="ED41" s="1" t="s">
        <v>5</v>
      </c>
      <c r="EE41" s="3">
        <f>EE40*1.06</f>
        <v>19175.400000000001</v>
      </c>
      <c r="EF41" s="1" t="s">
        <v>5</v>
      </c>
      <c r="EG41" s="3">
        <f>EG40*1.06</f>
        <v>19175.400000000001</v>
      </c>
      <c r="EH41" s="1" t="s">
        <v>5</v>
      </c>
      <c r="EI41" s="3">
        <f>EI40*1.06</f>
        <v>19175.400000000001</v>
      </c>
      <c r="EJ41" s="1" t="s">
        <v>5</v>
      </c>
      <c r="EK41" s="3">
        <f>EK40*1.06</f>
        <v>19175.400000000001</v>
      </c>
      <c r="EL41" s="1" t="s">
        <v>5</v>
      </c>
      <c r="EM41" s="3">
        <f>EM40*1.06</f>
        <v>19175.400000000001</v>
      </c>
      <c r="EN41" s="1" t="s">
        <v>5</v>
      </c>
      <c r="EO41" s="3">
        <f>EO40*1.06</f>
        <v>19175.400000000001</v>
      </c>
      <c r="EP41" s="1" t="s">
        <v>5</v>
      </c>
      <c r="EQ41" s="3">
        <f>EQ40*1.06</f>
        <v>19175.400000000001</v>
      </c>
      <c r="ER41" s="1" t="s">
        <v>5</v>
      </c>
      <c r="ES41" s="3">
        <f>ES40*1.06</f>
        <v>19175.400000000001</v>
      </c>
      <c r="ET41" s="1" t="s">
        <v>5</v>
      </c>
      <c r="EU41" s="3">
        <f>EU40*1.06</f>
        <v>19175.400000000001</v>
      </c>
      <c r="EV41" s="1" t="s">
        <v>5</v>
      </c>
      <c r="EW41" s="3">
        <f>EW40*1.06</f>
        <v>19175.400000000001</v>
      </c>
      <c r="EX41" s="1" t="s">
        <v>5</v>
      </c>
      <c r="EY41" s="3">
        <f>EY40*1.06</f>
        <v>19175.400000000001</v>
      </c>
      <c r="EZ41" s="1" t="s">
        <v>5</v>
      </c>
      <c r="FA41" s="3">
        <f>FA40*1.06</f>
        <v>19175.400000000001</v>
      </c>
      <c r="FB41" s="1" t="s">
        <v>5</v>
      </c>
      <c r="FC41" s="3">
        <f>FC40*1.06</f>
        <v>19175.400000000001</v>
      </c>
      <c r="FD41" s="1" t="s">
        <v>5</v>
      </c>
      <c r="FE41" s="3">
        <f>FE40*1.06</f>
        <v>19175.400000000001</v>
      </c>
      <c r="FF41" s="1" t="s">
        <v>5</v>
      </c>
      <c r="FG41" s="3">
        <f>FG40*1.06</f>
        <v>19175.400000000001</v>
      </c>
      <c r="FH41" s="1" t="s">
        <v>5</v>
      </c>
      <c r="FI41" s="3">
        <f>FI40*1.06</f>
        <v>19175.400000000001</v>
      </c>
      <c r="FJ41" s="1" t="s">
        <v>5</v>
      </c>
      <c r="FK41" s="3">
        <f>FK40*1.06</f>
        <v>19175.400000000001</v>
      </c>
      <c r="FL41" s="1" t="s">
        <v>5</v>
      </c>
      <c r="FM41" s="3">
        <f>FM40*1.06</f>
        <v>19175.400000000001</v>
      </c>
      <c r="FN41" s="1" t="s">
        <v>5</v>
      </c>
      <c r="FO41" s="3">
        <f>FO40*1.06</f>
        <v>19175.400000000001</v>
      </c>
      <c r="FP41" s="1" t="s">
        <v>5</v>
      </c>
      <c r="FQ41" s="3">
        <f>FQ40*1.06</f>
        <v>19175.400000000001</v>
      </c>
      <c r="FR41" s="1" t="s">
        <v>5</v>
      </c>
      <c r="FS41" s="3">
        <f>FS40*1.06</f>
        <v>19175.400000000001</v>
      </c>
      <c r="FT41" s="1" t="s">
        <v>5</v>
      </c>
      <c r="FU41" s="3">
        <f>FU40*1.06</f>
        <v>19175.400000000001</v>
      </c>
      <c r="FV41" s="1" t="s">
        <v>5</v>
      </c>
      <c r="FW41" s="3">
        <f>FW40*1.06</f>
        <v>19175.400000000001</v>
      </c>
      <c r="FX41" s="1" t="s">
        <v>5</v>
      </c>
      <c r="FY41" s="3">
        <f>FY40*1.06</f>
        <v>19175.400000000001</v>
      </c>
      <c r="FZ41" s="1" t="s">
        <v>5</v>
      </c>
      <c r="GA41" s="3">
        <f>GA40*1.06</f>
        <v>19175.400000000001</v>
      </c>
      <c r="GB41" s="1" t="s">
        <v>5</v>
      </c>
      <c r="GC41" s="3">
        <f>GC40*1.06</f>
        <v>19175.400000000001</v>
      </c>
      <c r="GD41" s="1" t="s">
        <v>5</v>
      </c>
      <c r="GE41" s="3">
        <f>GE40*1.06</f>
        <v>19175.400000000001</v>
      </c>
      <c r="GF41" s="1" t="s">
        <v>5</v>
      </c>
      <c r="GG41" s="3">
        <f>GG40*1.06</f>
        <v>19175.400000000001</v>
      </c>
      <c r="GH41" s="1" t="s">
        <v>5</v>
      </c>
      <c r="GI41" s="3">
        <f>GI40*1.06</f>
        <v>19175.400000000001</v>
      </c>
      <c r="GJ41" s="1" t="s">
        <v>5</v>
      </c>
      <c r="GK41" s="3">
        <f>GK40*1.06</f>
        <v>19175.400000000001</v>
      </c>
      <c r="GL41" s="1" t="s">
        <v>5</v>
      </c>
      <c r="GM41" s="3">
        <f>GM40*1.06</f>
        <v>19175.400000000001</v>
      </c>
      <c r="GN41" s="1" t="s">
        <v>5</v>
      </c>
      <c r="GO41" s="3">
        <f>GO40*1.06</f>
        <v>19175.400000000001</v>
      </c>
      <c r="GP41" s="1" t="s">
        <v>5</v>
      </c>
      <c r="GQ41" s="3">
        <f>GQ40*1.06</f>
        <v>19175.400000000001</v>
      </c>
      <c r="GR41" s="1" t="s">
        <v>5</v>
      </c>
      <c r="GS41" s="3">
        <f>GS40*1.06</f>
        <v>19175.400000000001</v>
      </c>
      <c r="GT41" s="1" t="s">
        <v>5</v>
      </c>
      <c r="GU41" s="3">
        <f>GU40*1.06</f>
        <v>19175.400000000001</v>
      </c>
      <c r="GV41" s="1" t="s">
        <v>5</v>
      </c>
      <c r="GW41" s="3">
        <f>GW40*1.06</f>
        <v>19175.400000000001</v>
      </c>
      <c r="GX41" s="1" t="s">
        <v>5</v>
      </c>
      <c r="GY41" s="3">
        <f>GY40*1.06</f>
        <v>19175.400000000001</v>
      </c>
      <c r="GZ41" s="1" t="s">
        <v>5</v>
      </c>
      <c r="HA41" s="3">
        <f>HA40*1.06</f>
        <v>19175.400000000001</v>
      </c>
      <c r="HB41" s="1" t="s">
        <v>5</v>
      </c>
      <c r="HC41" s="3">
        <f>HC40*1.06</f>
        <v>19175.400000000001</v>
      </c>
      <c r="HD41" s="1" t="s">
        <v>5</v>
      </c>
      <c r="HE41" s="3">
        <f>HE40*1.06</f>
        <v>19175.400000000001</v>
      </c>
      <c r="HF41" s="1" t="s">
        <v>5</v>
      </c>
      <c r="HG41" s="3">
        <f>HG40*1.06</f>
        <v>19175.400000000001</v>
      </c>
      <c r="HH41" s="1" t="s">
        <v>5</v>
      </c>
      <c r="HI41" s="3">
        <f>HI40*1.06</f>
        <v>19175.400000000001</v>
      </c>
      <c r="HJ41" s="1" t="s">
        <v>5</v>
      </c>
      <c r="HK41" s="3">
        <f>HK40*1.06</f>
        <v>19175.400000000001</v>
      </c>
      <c r="HL41" s="1" t="s">
        <v>5</v>
      </c>
      <c r="HM41" s="3">
        <f>HM40*1.06</f>
        <v>19175.400000000001</v>
      </c>
      <c r="HN41" s="1" t="s">
        <v>5</v>
      </c>
      <c r="HO41" s="3">
        <f>HO40*1.06</f>
        <v>19175.400000000001</v>
      </c>
      <c r="HP41" s="1" t="s">
        <v>5</v>
      </c>
      <c r="HQ41" s="3">
        <f>HQ40*1.06</f>
        <v>19175.400000000001</v>
      </c>
      <c r="HR41" s="1" t="s">
        <v>5</v>
      </c>
      <c r="HS41" s="3">
        <f>HS40*1.06</f>
        <v>19175.400000000001</v>
      </c>
      <c r="HT41" s="1" t="s">
        <v>5</v>
      </c>
      <c r="HU41" s="3">
        <f>HU40*1.06</f>
        <v>19175.400000000001</v>
      </c>
      <c r="HV41" s="1" t="s">
        <v>5</v>
      </c>
      <c r="HW41" s="3">
        <f>HW40*1.06</f>
        <v>19175.400000000001</v>
      </c>
      <c r="HX41" s="1" t="s">
        <v>5</v>
      </c>
      <c r="HY41" s="3">
        <f>HY40*1.06</f>
        <v>19175.400000000001</v>
      </c>
      <c r="HZ41" s="1" t="s">
        <v>5</v>
      </c>
      <c r="IA41" s="3">
        <f>IA40*1.06</f>
        <v>19175.400000000001</v>
      </c>
      <c r="IB41" s="1" t="s">
        <v>5</v>
      </c>
      <c r="IC41" s="3">
        <f>IC40*1.06</f>
        <v>19175.400000000001</v>
      </c>
      <c r="ID41" s="1" t="s">
        <v>5</v>
      </c>
      <c r="IE41" s="3">
        <f>IE40*1.06</f>
        <v>19175.400000000001</v>
      </c>
      <c r="IF41" s="1" t="s">
        <v>5</v>
      </c>
      <c r="IG41" s="3">
        <f>IG40*1.06</f>
        <v>19175.400000000001</v>
      </c>
      <c r="IH41" s="1" t="s">
        <v>5</v>
      </c>
      <c r="II41" s="3">
        <f>II40*1.06</f>
        <v>19175.400000000001</v>
      </c>
      <c r="IJ41" s="1" t="s">
        <v>5</v>
      </c>
      <c r="IK41" s="3">
        <f>IK40*1.06</f>
        <v>19175.400000000001</v>
      </c>
      <c r="IL41" s="1" t="s">
        <v>5</v>
      </c>
      <c r="IM41" s="3">
        <f>IM40*1.06</f>
        <v>19175.400000000001</v>
      </c>
      <c r="IN41" s="1" t="s">
        <v>5</v>
      </c>
      <c r="IO41" s="3">
        <f>IO40*1.06</f>
        <v>19175.400000000001</v>
      </c>
      <c r="IP41" s="1" t="s">
        <v>5</v>
      </c>
      <c r="IQ41" s="3">
        <f>IQ40*1.06</f>
        <v>19175.400000000001</v>
      </c>
      <c r="IR41" s="1" t="s">
        <v>5</v>
      </c>
      <c r="IS41" s="3">
        <f>IS40*1.06</f>
        <v>19175.400000000001</v>
      </c>
      <c r="IT41" s="1" t="s">
        <v>5</v>
      </c>
      <c r="IU41" s="3">
        <f>IU40*1.06</f>
        <v>19175.400000000001</v>
      </c>
      <c r="IV41" s="1" t="s">
        <v>5</v>
      </c>
      <c r="IW41" s="3">
        <f>IW40*1.06</f>
        <v>19175.400000000001</v>
      </c>
    </row>
    <row r="42" spans="2:257" ht="15" customHeight="1" thickBot="1" x14ac:dyDescent="0.3">
      <c r="B42" s="36" t="s">
        <v>3</v>
      </c>
      <c r="C42" s="56"/>
      <c r="D42" s="56"/>
      <c r="E42" s="37">
        <f>E41-F29</f>
        <v>-3436.75</v>
      </c>
      <c r="F42" s="11"/>
      <c r="G42" s="17"/>
      <c r="H42" s="18"/>
      <c r="I42" s="30"/>
      <c r="J42" s="5"/>
      <c r="K42" s="5"/>
      <c r="L42" s="6"/>
      <c r="M42" s="5"/>
      <c r="N42" s="6"/>
      <c r="O42" s="5"/>
      <c r="P42" s="6"/>
      <c r="Q42" s="5"/>
      <c r="R42" s="6"/>
      <c r="S42" s="5"/>
      <c r="T42" s="6"/>
      <c r="U42" s="5"/>
      <c r="V42" s="6"/>
      <c r="W42" s="5"/>
      <c r="X42" s="6"/>
      <c r="Y42" s="5"/>
      <c r="Z42" s="6"/>
      <c r="AA42" s="5"/>
      <c r="AB42" s="6"/>
      <c r="AC42" s="5"/>
      <c r="AD42" s="6"/>
      <c r="AE42" s="5"/>
      <c r="AF42" s="6"/>
      <c r="AG42" s="5"/>
      <c r="AH42" s="6"/>
      <c r="AI42" s="5"/>
      <c r="AJ42" s="6"/>
      <c r="AK42" s="5"/>
      <c r="AL42" s="6"/>
      <c r="AM42" s="5"/>
      <c r="AN42" s="6"/>
      <c r="AO42" s="5"/>
      <c r="AP42" s="6"/>
      <c r="AQ42" s="5"/>
      <c r="AR42" s="6"/>
      <c r="AS42" s="5"/>
      <c r="AT42" s="6"/>
      <c r="AU42" s="5"/>
      <c r="AV42" s="6"/>
      <c r="AW42" s="5"/>
      <c r="AX42" s="6"/>
      <c r="AY42" s="5"/>
      <c r="AZ42" s="6"/>
      <c r="BA42" s="5"/>
      <c r="BC42" s="4"/>
      <c r="BE42" s="4"/>
      <c r="BG42" s="4"/>
      <c r="BH42" s="1" t="s">
        <v>3</v>
      </c>
      <c r="BI42" s="4" t="e">
        <f>BI41-#REF!</f>
        <v>#REF!</v>
      </c>
      <c r="BJ42" s="1" t="s">
        <v>3</v>
      </c>
      <c r="BK42" s="4" t="e">
        <f>BK41-#REF!</f>
        <v>#REF!</v>
      </c>
      <c r="BL42" s="1" t="s">
        <v>3</v>
      </c>
      <c r="BM42" s="4" t="e">
        <f>BM41-#REF!</f>
        <v>#REF!</v>
      </c>
      <c r="BN42" s="1" t="s">
        <v>3</v>
      </c>
      <c r="BO42" s="4" t="e">
        <f>BO41-#REF!</f>
        <v>#REF!</v>
      </c>
      <c r="BP42" s="1" t="s">
        <v>3</v>
      </c>
      <c r="BQ42" s="4" t="e">
        <f>BQ41-#REF!</f>
        <v>#REF!</v>
      </c>
      <c r="BR42" s="1" t="s">
        <v>3</v>
      </c>
      <c r="BS42" s="4" t="e">
        <f>BS41-#REF!</f>
        <v>#REF!</v>
      </c>
      <c r="BT42" s="1" t="s">
        <v>3</v>
      </c>
      <c r="BU42" s="4" t="e">
        <f>BU41-#REF!</f>
        <v>#REF!</v>
      </c>
      <c r="BV42" s="1" t="s">
        <v>3</v>
      </c>
      <c r="BW42" s="4" t="e">
        <f>BW41-#REF!</f>
        <v>#REF!</v>
      </c>
      <c r="BX42" s="1" t="s">
        <v>3</v>
      </c>
      <c r="BY42" s="4" t="e">
        <f>BY41-#REF!</f>
        <v>#REF!</v>
      </c>
      <c r="BZ42" s="1" t="s">
        <v>3</v>
      </c>
      <c r="CA42" s="4" t="e">
        <f>CA41-#REF!</f>
        <v>#REF!</v>
      </c>
      <c r="CB42" s="1" t="s">
        <v>3</v>
      </c>
      <c r="CC42" s="4" t="e">
        <f>CC41-#REF!</f>
        <v>#REF!</v>
      </c>
      <c r="CD42" s="1" t="s">
        <v>3</v>
      </c>
      <c r="CE42" s="4" t="e">
        <f>CE41-#REF!</f>
        <v>#REF!</v>
      </c>
      <c r="CF42" s="1" t="s">
        <v>3</v>
      </c>
      <c r="CG42" s="4" t="e">
        <f>CG41-#REF!</f>
        <v>#REF!</v>
      </c>
      <c r="CH42" s="1" t="s">
        <v>3</v>
      </c>
      <c r="CI42" s="4" t="e">
        <f>CI41-#REF!</f>
        <v>#REF!</v>
      </c>
      <c r="CJ42" s="1" t="s">
        <v>3</v>
      </c>
      <c r="CK42" s="4" t="e">
        <f>CK41-#REF!</f>
        <v>#REF!</v>
      </c>
      <c r="CL42" s="1" t="s">
        <v>3</v>
      </c>
      <c r="CM42" s="4" t="e">
        <f>CM41-#REF!</f>
        <v>#REF!</v>
      </c>
      <c r="CN42" s="1" t="s">
        <v>3</v>
      </c>
      <c r="CO42" s="4" t="e">
        <f>CO41-#REF!</f>
        <v>#REF!</v>
      </c>
      <c r="CP42" s="1" t="s">
        <v>3</v>
      </c>
      <c r="CQ42" s="4" t="e">
        <f>CQ41-#REF!</f>
        <v>#REF!</v>
      </c>
      <c r="CR42" s="1" t="s">
        <v>3</v>
      </c>
      <c r="CS42" s="4" t="e">
        <f>CS41-#REF!</f>
        <v>#REF!</v>
      </c>
      <c r="CT42" s="1" t="s">
        <v>3</v>
      </c>
      <c r="CU42" s="4" t="e">
        <f>CU41-#REF!</f>
        <v>#REF!</v>
      </c>
      <c r="CV42" s="1" t="s">
        <v>3</v>
      </c>
      <c r="CW42" s="4" t="e">
        <f>CW41-#REF!</f>
        <v>#REF!</v>
      </c>
      <c r="CX42" s="1" t="s">
        <v>3</v>
      </c>
      <c r="CY42" s="4" t="e">
        <f>CY41-#REF!</f>
        <v>#REF!</v>
      </c>
      <c r="CZ42" s="1" t="s">
        <v>3</v>
      </c>
      <c r="DA42" s="4" t="e">
        <f>DA41-#REF!</f>
        <v>#REF!</v>
      </c>
      <c r="DB42" s="1" t="s">
        <v>3</v>
      </c>
      <c r="DC42" s="4" t="e">
        <f>DC41-#REF!</f>
        <v>#REF!</v>
      </c>
      <c r="DD42" s="1" t="s">
        <v>3</v>
      </c>
      <c r="DE42" s="4" t="e">
        <f>DE41-#REF!</f>
        <v>#REF!</v>
      </c>
      <c r="DF42" s="1" t="s">
        <v>3</v>
      </c>
      <c r="DG42" s="4" t="e">
        <f>DG41-#REF!</f>
        <v>#REF!</v>
      </c>
      <c r="DH42" s="1" t="s">
        <v>3</v>
      </c>
      <c r="DI42" s="4" t="e">
        <f>DI41-#REF!</f>
        <v>#REF!</v>
      </c>
      <c r="DJ42" s="1" t="s">
        <v>3</v>
      </c>
      <c r="DK42" s="4" t="e">
        <f>DK41-#REF!</f>
        <v>#REF!</v>
      </c>
      <c r="DL42" s="1" t="s">
        <v>3</v>
      </c>
      <c r="DM42" s="4" t="e">
        <f>DM41-#REF!</f>
        <v>#REF!</v>
      </c>
      <c r="DN42" s="1" t="s">
        <v>3</v>
      </c>
      <c r="DO42" s="4" t="e">
        <f>DO41-#REF!</f>
        <v>#REF!</v>
      </c>
      <c r="DP42" s="1" t="s">
        <v>3</v>
      </c>
      <c r="DQ42" s="4" t="e">
        <f>DQ41-#REF!</f>
        <v>#REF!</v>
      </c>
      <c r="DR42" s="1" t="s">
        <v>3</v>
      </c>
      <c r="DS42" s="4" t="e">
        <f>DS41-#REF!</f>
        <v>#REF!</v>
      </c>
      <c r="DT42" s="1" t="s">
        <v>3</v>
      </c>
      <c r="DU42" s="4" t="e">
        <f>DU41-#REF!</f>
        <v>#REF!</v>
      </c>
      <c r="DV42" s="1" t="s">
        <v>3</v>
      </c>
      <c r="DW42" s="4" t="e">
        <f>DW41-#REF!</f>
        <v>#REF!</v>
      </c>
      <c r="DX42" s="1" t="s">
        <v>3</v>
      </c>
      <c r="DY42" s="4" t="e">
        <f>DY41-#REF!</f>
        <v>#REF!</v>
      </c>
      <c r="DZ42" s="1" t="s">
        <v>3</v>
      </c>
      <c r="EA42" s="4" t="e">
        <f>EA41-#REF!</f>
        <v>#REF!</v>
      </c>
      <c r="EB42" s="1" t="s">
        <v>3</v>
      </c>
      <c r="EC42" s="4" t="e">
        <f>EC41-#REF!</f>
        <v>#REF!</v>
      </c>
      <c r="ED42" s="1" t="s">
        <v>3</v>
      </c>
      <c r="EE42" s="4" t="e">
        <f>EE41-#REF!</f>
        <v>#REF!</v>
      </c>
      <c r="EF42" s="1" t="s">
        <v>3</v>
      </c>
      <c r="EG42" s="4" t="e">
        <f>EG41-#REF!</f>
        <v>#REF!</v>
      </c>
      <c r="EH42" s="1" t="s">
        <v>3</v>
      </c>
      <c r="EI42" s="4" t="e">
        <f>EI41-#REF!</f>
        <v>#REF!</v>
      </c>
      <c r="EJ42" s="1" t="s">
        <v>3</v>
      </c>
      <c r="EK42" s="4" t="e">
        <f>EK41-#REF!</f>
        <v>#REF!</v>
      </c>
      <c r="EL42" s="1" t="s">
        <v>3</v>
      </c>
      <c r="EM42" s="4" t="e">
        <f>EM41-#REF!</f>
        <v>#REF!</v>
      </c>
      <c r="EN42" s="1" t="s">
        <v>3</v>
      </c>
      <c r="EO42" s="4" t="e">
        <f>EO41-#REF!</f>
        <v>#REF!</v>
      </c>
      <c r="EP42" s="1" t="s">
        <v>3</v>
      </c>
      <c r="EQ42" s="4" t="e">
        <f>EQ41-#REF!</f>
        <v>#REF!</v>
      </c>
      <c r="ER42" s="1" t="s">
        <v>3</v>
      </c>
      <c r="ES42" s="4" t="e">
        <f>ES41-#REF!</f>
        <v>#REF!</v>
      </c>
      <c r="ET42" s="1" t="s">
        <v>3</v>
      </c>
      <c r="EU42" s="4" t="e">
        <f>EU41-#REF!</f>
        <v>#REF!</v>
      </c>
      <c r="EV42" s="1" t="s">
        <v>3</v>
      </c>
      <c r="EW42" s="4" t="e">
        <f>EW41-#REF!</f>
        <v>#REF!</v>
      </c>
      <c r="EX42" s="1" t="s">
        <v>3</v>
      </c>
      <c r="EY42" s="4" t="e">
        <f>EY41-#REF!</f>
        <v>#REF!</v>
      </c>
      <c r="EZ42" s="1" t="s">
        <v>3</v>
      </c>
      <c r="FA42" s="4" t="e">
        <f>FA41-#REF!</f>
        <v>#REF!</v>
      </c>
      <c r="FB42" s="1" t="s">
        <v>3</v>
      </c>
      <c r="FC42" s="4" t="e">
        <f>FC41-#REF!</f>
        <v>#REF!</v>
      </c>
      <c r="FD42" s="1" t="s">
        <v>3</v>
      </c>
      <c r="FE42" s="4" t="e">
        <f>FE41-#REF!</f>
        <v>#REF!</v>
      </c>
      <c r="FF42" s="1" t="s">
        <v>3</v>
      </c>
      <c r="FG42" s="4" t="e">
        <f>FG41-#REF!</f>
        <v>#REF!</v>
      </c>
      <c r="FH42" s="1" t="s">
        <v>3</v>
      </c>
      <c r="FI42" s="4" t="e">
        <f>FI41-#REF!</f>
        <v>#REF!</v>
      </c>
      <c r="FJ42" s="1" t="s">
        <v>3</v>
      </c>
      <c r="FK42" s="4" t="e">
        <f>FK41-#REF!</f>
        <v>#REF!</v>
      </c>
      <c r="FL42" s="1" t="s">
        <v>3</v>
      </c>
      <c r="FM42" s="4" t="e">
        <f>FM41-#REF!</f>
        <v>#REF!</v>
      </c>
      <c r="FN42" s="1" t="s">
        <v>3</v>
      </c>
      <c r="FO42" s="4" t="e">
        <f>FO41-#REF!</f>
        <v>#REF!</v>
      </c>
      <c r="FP42" s="1" t="s">
        <v>3</v>
      </c>
      <c r="FQ42" s="4" t="e">
        <f>FQ41-#REF!</f>
        <v>#REF!</v>
      </c>
      <c r="FR42" s="1" t="s">
        <v>3</v>
      </c>
      <c r="FS42" s="4" t="e">
        <f>FS41-#REF!</f>
        <v>#REF!</v>
      </c>
      <c r="FT42" s="1" t="s">
        <v>3</v>
      </c>
      <c r="FU42" s="4" t="e">
        <f>FU41-#REF!</f>
        <v>#REF!</v>
      </c>
      <c r="FV42" s="1" t="s">
        <v>3</v>
      </c>
      <c r="FW42" s="4" t="e">
        <f>FW41-#REF!</f>
        <v>#REF!</v>
      </c>
      <c r="FX42" s="1" t="s">
        <v>3</v>
      </c>
      <c r="FY42" s="4" t="e">
        <f>FY41-#REF!</f>
        <v>#REF!</v>
      </c>
      <c r="FZ42" s="1" t="s">
        <v>3</v>
      </c>
      <c r="GA42" s="4" t="e">
        <f>GA41-#REF!</f>
        <v>#REF!</v>
      </c>
      <c r="GB42" s="1" t="s">
        <v>3</v>
      </c>
      <c r="GC42" s="4" t="e">
        <f>GC41-#REF!</f>
        <v>#REF!</v>
      </c>
      <c r="GD42" s="1" t="s">
        <v>3</v>
      </c>
      <c r="GE42" s="4" t="e">
        <f>GE41-#REF!</f>
        <v>#REF!</v>
      </c>
      <c r="GF42" s="1" t="s">
        <v>3</v>
      </c>
      <c r="GG42" s="4" t="e">
        <f>GG41-#REF!</f>
        <v>#REF!</v>
      </c>
      <c r="GH42" s="1" t="s">
        <v>3</v>
      </c>
      <c r="GI42" s="4" t="e">
        <f>GI41-#REF!</f>
        <v>#REF!</v>
      </c>
      <c r="GJ42" s="1" t="s">
        <v>3</v>
      </c>
      <c r="GK42" s="4" t="e">
        <f>GK41-#REF!</f>
        <v>#REF!</v>
      </c>
      <c r="GL42" s="1" t="s">
        <v>3</v>
      </c>
      <c r="GM42" s="4" t="e">
        <f>GM41-#REF!</f>
        <v>#REF!</v>
      </c>
      <c r="GN42" s="1" t="s">
        <v>3</v>
      </c>
      <c r="GO42" s="4" t="e">
        <f>GO41-#REF!</f>
        <v>#REF!</v>
      </c>
      <c r="GP42" s="1" t="s">
        <v>3</v>
      </c>
      <c r="GQ42" s="4" t="e">
        <f>GQ41-#REF!</f>
        <v>#REF!</v>
      </c>
      <c r="GR42" s="1" t="s">
        <v>3</v>
      </c>
      <c r="GS42" s="4" t="e">
        <f>GS41-#REF!</f>
        <v>#REF!</v>
      </c>
      <c r="GT42" s="1" t="s">
        <v>3</v>
      </c>
      <c r="GU42" s="4" t="e">
        <f>GU41-#REF!</f>
        <v>#REF!</v>
      </c>
      <c r="GV42" s="1" t="s">
        <v>3</v>
      </c>
      <c r="GW42" s="4" t="e">
        <f>GW41-#REF!</f>
        <v>#REF!</v>
      </c>
      <c r="GX42" s="1" t="s">
        <v>3</v>
      </c>
      <c r="GY42" s="4" t="e">
        <f>GY41-#REF!</f>
        <v>#REF!</v>
      </c>
      <c r="GZ42" s="1" t="s">
        <v>3</v>
      </c>
      <c r="HA42" s="4" t="e">
        <f>HA41-#REF!</f>
        <v>#REF!</v>
      </c>
      <c r="HB42" s="1" t="s">
        <v>3</v>
      </c>
      <c r="HC42" s="4" t="e">
        <f>HC41-#REF!</f>
        <v>#REF!</v>
      </c>
      <c r="HD42" s="1" t="s">
        <v>3</v>
      </c>
      <c r="HE42" s="4" t="e">
        <f>HE41-#REF!</f>
        <v>#REF!</v>
      </c>
      <c r="HF42" s="1" t="s">
        <v>3</v>
      </c>
      <c r="HG42" s="4" t="e">
        <f>HG41-#REF!</f>
        <v>#REF!</v>
      </c>
      <c r="HH42" s="1" t="s">
        <v>3</v>
      </c>
      <c r="HI42" s="4" t="e">
        <f>HI41-#REF!</f>
        <v>#REF!</v>
      </c>
      <c r="HJ42" s="1" t="s">
        <v>3</v>
      </c>
      <c r="HK42" s="4" t="e">
        <f>HK41-#REF!</f>
        <v>#REF!</v>
      </c>
      <c r="HL42" s="1" t="s">
        <v>3</v>
      </c>
      <c r="HM42" s="4" t="e">
        <f>HM41-#REF!</f>
        <v>#REF!</v>
      </c>
      <c r="HN42" s="1" t="s">
        <v>3</v>
      </c>
      <c r="HO42" s="4" t="e">
        <f>HO41-#REF!</f>
        <v>#REF!</v>
      </c>
      <c r="HP42" s="1" t="s">
        <v>3</v>
      </c>
      <c r="HQ42" s="4" t="e">
        <f>HQ41-#REF!</f>
        <v>#REF!</v>
      </c>
      <c r="HR42" s="1" t="s">
        <v>3</v>
      </c>
      <c r="HS42" s="4" t="e">
        <f>HS41-#REF!</f>
        <v>#REF!</v>
      </c>
      <c r="HT42" s="1" t="s">
        <v>3</v>
      </c>
      <c r="HU42" s="4" t="e">
        <f>HU41-#REF!</f>
        <v>#REF!</v>
      </c>
      <c r="HV42" s="1" t="s">
        <v>3</v>
      </c>
      <c r="HW42" s="4" t="e">
        <f>HW41-#REF!</f>
        <v>#REF!</v>
      </c>
      <c r="HX42" s="1" t="s">
        <v>3</v>
      </c>
      <c r="HY42" s="4" t="e">
        <f>HY41-#REF!</f>
        <v>#REF!</v>
      </c>
      <c r="HZ42" s="1" t="s">
        <v>3</v>
      </c>
      <c r="IA42" s="4" t="e">
        <f>IA41-#REF!</f>
        <v>#REF!</v>
      </c>
      <c r="IB42" s="1" t="s">
        <v>3</v>
      </c>
      <c r="IC42" s="4" t="e">
        <f>IC41-#REF!</f>
        <v>#REF!</v>
      </c>
      <c r="ID42" s="1" t="s">
        <v>3</v>
      </c>
      <c r="IE42" s="4" t="e">
        <f>IE41-#REF!</f>
        <v>#REF!</v>
      </c>
      <c r="IF42" s="1" t="s">
        <v>3</v>
      </c>
      <c r="IG42" s="4" t="e">
        <f>IG41-#REF!</f>
        <v>#REF!</v>
      </c>
      <c r="IH42" s="1" t="s">
        <v>3</v>
      </c>
      <c r="II42" s="4" t="e">
        <f>II41-#REF!</f>
        <v>#REF!</v>
      </c>
      <c r="IJ42" s="1" t="s">
        <v>3</v>
      </c>
      <c r="IK42" s="4" t="e">
        <f>IK41-#REF!</f>
        <v>#REF!</v>
      </c>
      <c r="IL42" s="1" t="s">
        <v>3</v>
      </c>
      <c r="IM42" s="4" t="e">
        <f>IM41-#REF!</f>
        <v>#REF!</v>
      </c>
      <c r="IN42" s="1" t="s">
        <v>3</v>
      </c>
      <c r="IO42" s="4" t="e">
        <f>IO41-#REF!</f>
        <v>#REF!</v>
      </c>
      <c r="IP42" s="1" t="s">
        <v>3</v>
      </c>
      <c r="IQ42" s="4" t="e">
        <f>IQ41-#REF!</f>
        <v>#REF!</v>
      </c>
      <c r="IR42" s="1" t="s">
        <v>3</v>
      </c>
      <c r="IS42" s="4" t="e">
        <f>IS41-#REF!</f>
        <v>#REF!</v>
      </c>
      <c r="IT42" s="1" t="s">
        <v>3</v>
      </c>
      <c r="IU42" s="4" t="e">
        <f>IU41-#REF!</f>
        <v>#REF!</v>
      </c>
      <c r="IV42" s="1" t="s">
        <v>3</v>
      </c>
      <c r="IW42" s="4" t="e">
        <f>IW41-#REF!</f>
        <v>#REF!</v>
      </c>
    </row>
    <row r="43" spans="2:257" ht="15" customHeight="1" x14ac:dyDescent="0.25">
      <c r="B43" s="36" t="s">
        <v>10</v>
      </c>
      <c r="C43" s="56"/>
      <c r="D43" s="56"/>
      <c r="E43" s="37">
        <f>E47</f>
        <v>2942.26</v>
      </c>
      <c r="F43" s="11"/>
      <c r="G43" s="17"/>
      <c r="H43" s="18"/>
      <c r="I43" s="30"/>
      <c r="J43" s="5"/>
      <c r="K43" s="5"/>
      <c r="L43" s="6"/>
      <c r="M43" s="5"/>
      <c r="N43" s="6"/>
      <c r="O43" s="5"/>
      <c r="P43" s="6"/>
      <c r="Q43" s="5"/>
      <c r="R43" s="6"/>
      <c r="S43" s="5"/>
      <c r="T43" s="6"/>
      <c r="U43" s="5"/>
      <c r="V43" s="6"/>
      <c r="W43" s="5"/>
      <c r="X43" s="6"/>
      <c r="Y43" s="5"/>
      <c r="Z43" s="6"/>
      <c r="AA43" s="5"/>
      <c r="AB43" s="6"/>
      <c r="AC43" s="5"/>
      <c r="AD43" s="6"/>
      <c r="AE43" s="5"/>
      <c r="AF43" s="6"/>
      <c r="AG43" s="5"/>
      <c r="AH43" s="6"/>
      <c r="AI43" s="5"/>
      <c r="AJ43" s="6"/>
      <c r="AK43" s="5"/>
      <c r="AL43" s="6"/>
      <c r="AM43" s="5"/>
      <c r="AN43" s="6"/>
      <c r="AO43" s="5"/>
      <c r="AP43" s="6"/>
      <c r="AQ43" s="5"/>
      <c r="AR43" s="6"/>
      <c r="AS43" s="5"/>
      <c r="AT43" s="6"/>
      <c r="AU43" s="5"/>
      <c r="AV43" s="6"/>
      <c r="AW43" s="5"/>
      <c r="AX43" s="6"/>
      <c r="AY43" s="5"/>
      <c r="AZ43" s="6"/>
      <c r="BA43" s="5"/>
      <c r="BC43" s="5"/>
      <c r="BE43" s="5"/>
      <c r="BG43" s="5"/>
      <c r="BI43" s="5"/>
      <c r="BK43" s="5"/>
      <c r="BM43" s="5"/>
      <c r="BO43" s="5"/>
      <c r="BQ43" s="5"/>
      <c r="BS43" s="5"/>
      <c r="BU43" s="5"/>
      <c r="BW43" s="5"/>
      <c r="BY43" s="5"/>
      <c r="CA43" s="5"/>
      <c r="CC43" s="5"/>
      <c r="CE43" s="5"/>
      <c r="CG43" s="5"/>
      <c r="CI43" s="5"/>
      <c r="CK43" s="5"/>
      <c r="CM43" s="5"/>
      <c r="CO43" s="5"/>
      <c r="CQ43" s="5"/>
      <c r="CS43" s="5"/>
      <c r="CU43" s="5"/>
      <c r="CW43" s="5"/>
      <c r="CY43" s="5"/>
      <c r="DA43" s="5"/>
      <c r="DC43" s="5"/>
      <c r="DE43" s="5"/>
      <c r="DG43" s="5"/>
      <c r="DI43" s="5"/>
      <c r="DK43" s="5"/>
      <c r="DM43" s="5"/>
      <c r="DO43" s="5"/>
      <c r="DQ43" s="5"/>
      <c r="DS43" s="5"/>
      <c r="DU43" s="5"/>
      <c r="DW43" s="5"/>
      <c r="DY43" s="5"/>
      <c r="EA43" s="5"/>
      <c r="EC43" s="5"/>
      <c r="EE43" s="5"/>
      <c r="EG43" s="5"/>
      <c r="EI43" s="5"/>
      <c r="EK43" s="5"/>
      <c r="EM43" s="5"/>
      <c r="EO43" s="5"/>
      <c r="EQ43" s="5"/>
      <c r="ES43" s="5"/>
      <c r="EU43" s="5"/>
      <c r="EW43" s="5"/>
      <c r="EY43" s="5"/>
      <c r="FA43" s="5"/>
      <c r="FC43" s="5"/>
      <c r="FE43" s="5"/>
      <c r="FG43" s="5"/>
      <c r="FI43" s="5"/>
      <c r="FK43" s="5"/>
      <c r="FM43" s="5"/>
      <c r="FO43" s="5"/>
      <c r="FQ43" s="5"/>
      <c r="FS43" s="5"/>
      <c r="FU43" s="5"/>
      <c r="FW43" s="5"/>
      <c r="FY43" s="5"/>
      <c r="GA43" s="5"/>
      <c r="GC43" s="5"/>
      <c r="GE43" s="5"/>
      <c r="GG43" s="5"/>
      <c r="GI43" s="5"/>
      <c r="GK43" s="5"/>
      <c r="GM43" s="5"/>
      <c r="GO43" s="5"/>
      <c r="GQ43" s="5"/>
      <c r="GS43" s="5"/>
      <c r="GU43" s="5"/>
      <c r="GW43" s="5"/>
      <c r="GY43" s="5"/>
      <c r="HA43" s="5"/>
      <c r="HC43" s="5"/>
      <c r="HE43" s="5"/>
      <c r="HG43" s="5"/>
      <c r="HI43" s="5"/>
      <c r="HK43" s="5"/>
      <c r="HM43" s="5"/>
      <c r="HO43" s="5"/>
      <c r="HQ43" s="5"/>
      <c r="HS43" s="5"/>
      <c r="HU43" s="5"/>
      <c r="HW43" s="5"/>
      <c r="HY43" s="5"/>
      <c r="IA43" s="5"/>
      <c r="IC43" s="5"/>
      <c r="IE43" s="5"/>
      <c r="IG43" s="5"/>
      <c r="II43" s="5"/>
      <c r="IK43" s="5"/>
      <c r="IM43" s="5"/>
      <c r="IO43" s="5"/>
      <c r="IQ43" s="5"/>
      <c r="IS43" s="5"/>
      <c r="IU43" s="5"/>
      <c r="IW43" s="5"/>
    </row>
    <row r="44" spans="2:257" ht="15" customHeight="1" thickBot="1" x14ac:dyDescent="0.3">
      <c r="B44" s="39" t="s">
        <v>11</v>
      </c>
      <c r="C44" s="58"/>
      <c r="D44" s="58"/>
      <c r="E44" s="40">
        <f>E42+E43</f>
        <v>-494.48999999999978</v>
      </c>
      <c r="F44" s="11"/>
      <c r="G44" s="17"/>
      <c r="H44" s="18"/>
      <c r="I44" s="30"/>
      <c r="J44" s="5"/>
      <c r="K44" s="5"/>
      <c r="L44" s="6"/>
      <c r="M44" s="5"/>
      <c r="N44" s="6"/>
      <c r="O44" s="5"/>
      <c r="P44" s="6"/>
      <c r="Q44" s="5"/>
      <c r="R44" s="6"/>
      <c r="S44" s="5"/>
      <c r="T44" s="6"/>
      <c r="U44" s="5"/>
      <c r="V44" s="6"/>
      <c r="W44" s="5"/>
      <c r="X44" s="6"/>
      <c r="Y44" s="5"/>
      <c r="Z44" s="6"/>
      <c r="AA44" s="5"/>
      <c r="AB44" s="6"/>
      <c r="AC44" s="5"/>
      <c r="AD44" s="6"/>
      <c r="AE44" s="5"/>
      <c r="AF44" s="6"/>
      <c r="AG44" s="5"/>
      <c r="AH44" s="6"/>
      <c r="AI44" s="5"/>
      <c r="AJ44" s="6"/>
      <c r="AK44" s="5"/>
      <c r="AL44" s="6"/>
      <c r="AM44" s="5"/>
      <c r="AN44" s="6"/>
      <c r="AO44" s="5"/>
      <c r="AP44" s="6"/>
      <c r="AQ44" s="5"/>
      <c r="AR44" s="6"/>
      <c r="AS44" s="5"/>
      <c r="AT44" s="6"/>
      <c r="AU44" s="5"/>
      <c r="AV44" s="6"/>
      <c r="AW44" s="5"/>
      <c r="AX44" s="6"/>
      <c r="AY44" s="5"/>
      <c r="AZ44" s="6"/>
      <c r="BA44" s="5"/>
      <c r="BC44" s="5"/>
      <c r="BE44" s="5"/>
      <c r="BG44" s="5"/>
      <c r="BI44" s="5"/>
      <c r="BK44" s="5"/>
      <c r="BM44" s="5"/>
      <c r="BO44" s="5"/>
      <c r="BQ44" s="5"/>
      <c r="BS44" s="5"/>
      <c r="BU44" s="5"/>
      <c r="BW44" s="5"/>
      <c r="BY44" s="5"/>
      <c r="CA44" s="5"/>
      <c r="CC44" s="5"/>
      <c r="CE44" s="5"/>
      <c r="CG44" s="5"/>
      <c r="CI44" s="5"/>
      <c r="CK44" s="5"/>
      <c r="CM44" s="5"/>
      <c r="CO44" s="5"/>
      <c r="CQ44" s="5"/>
      <c r="CS44" s="5"/>
      <c r="CU44" s="5"/>
      <c r="CW44" s="5"/>
      <c r="CY44" s="5"/>
      <c r="DA44" s="5"/>
      <c r="DC44" s="5"/>
      <c r="DE44" s="5"/>
      <c r="DG44" s="5"/>
      <c r="DI44" s="5"/>
      <c r="DK44" s="5"/>
      <c r="DM44" s="5"/>
      <c r="DO44" s="5"/>
      <c r="DQ44" s="5"/>
      <c r="DS44" s="5"/>
      <c r="DU44" s="5"/>
      <c r="DW44" s="5"/>
      <c r="DY44" s="5"/>
      <c r="EA44" s="5"/>
      <c r="EC44" s="5"/>
      <c r="EE44" s="5"/>
      <c r="EG44" s="5"/>
      <c r="EI44" s="5"/>
      <c r="EK44" s="5"/>
      <c r="EM44" s="5"/>
      <c r="EO44" s="5"/>
      <c r="EQ44" s="5"/>
      <c r="ES44" s="5"/>
      <c r="EU44" s="5"/>
      <c r="EW44" s="5"/>
      <c r="EY44" s="5"/>
      <c r="FA44" s="5"/>
      <c r="FC44" s="5"/>
      <c r="FE44" s="5"/>
      <c r="FG44" s="5"/>
      <c r="FI44" s="5"/>
      <c r="FK44" s="5"/>
      <c r="FM44" s="5"/>
      <c r="FO44" s="5"/>
      <c r="FQ44" s="5"/>
      <c r="FS44" s="5"/>
      <c r="FU44" s="5"/>
      <c r="FW44" s="5"/>
      <c r="FY44" s="5"/>
      <c r="GA44" s="5"/>
      <c r="GC44" s="5"/>
      <c r="GE44" s="5"/>
      <c r="GG44" s="5"/>
      <c r="GI44" s="5"/>
      <c r="GK44" s="5"/>
      <c r="GM44" s="5"/>
      <c r="GO44" s="5"/>
      <c r="GQ44" s="5"/>
      <c r="GS44" s="5"/>
      <c r="GU44" s="5"/>
      <c r="GW44" s="5"/>
      <c r="GY44" s="5"/>
      <c r="HA44" s="5"/>
      <c r="HC44" s="5"/>
      <c r="HE44" s="5"/>
      <c r="HG44" s="5"/>
      <c r="HI44" s="5"/>
      <c r="HK44" s="5"/>
      <c r="HM44" s="5"/>
      <c r="HO44" s="5"/>
      <c r="HQ44" s="5"/>
      <c r="HS44" s="5"/>
      <c r="HU44" s="5"/>
      <c r="HW44" s="5"/>
      <c r="HY44" s="5"/>
      <c r="IA44" s="5"/>
      <c r="IC44" s="5"/>
      <c r="IE44" s="5"/>
      <c r="IG44" s="5"/>
      <c r="II44" s="5"/>
      <c r="IK44" s="5"/>
      <c r="IM44" s="5"/>
      <c r="IO44" s="5"/>
      <c r="IQ44" s="5"/>
      <c r="IS44" s="5"/>
      <c r="IU44" s="5"/>
      <c r="IW44" s="5"/>
    </row>
    <row r="45" spans="2:257" x14ac:dyDescent="0.25">
      <c r="B45" s="1" t="s">
        <v>49</v>
      </c>
      <c r="E45" s="38">
        <v>0</v>
      </c>
      <c r="F45" s="43"/>
    </row>
    <row r="46" spans="2:257" x14ac:dyDescent="0.25">
      <c r="B46" s="1" t="s">
        <v>12</v>
      </c>
      <c r="E46" s="38">
        <v>2942.26</v>
      </c>
    </row>
    <row r="47" spans="2:257" ht="16.5" thickBot="1" x14ac:dyDescent="0.3">
      <c r="B47" s="12" t="s">
        <v>8</v>
      </c>
      <c r="C47" s="12"/>
      <c r="D47" s="15"/>
      <c r="E47" s="114">
        <f>E45+E46</f>
        <v>2942.26</v>
      </c>
      <c r="F47" s="16"/>
    </row>
    <row r="48" spans="2:257" x14ac:dyDescent="0.25">
      <c r="D48" s="15"/>
      <c r="E48" s="16"/>
      <c r="F48" s="16"/>
    </row>
    <row r="49" spans="2:6" x14ac:dyDescent="0.25">
      <c r="B49" s="9"/>
      <c r="C49" s="9"/>
      <c r="E49" s="11"/>
      <c r="F49" s="11"/>
    </row>
    <row r="50" spans="2:6" x14ac:dyDescent="0.25">
      <c r="B50" s="9"/>
      <c r="C50" s="9"/>
      <c r="E50" s="11"/>
      <c r="F50" s="11"/>
    </row>
  </sheetData>
  <phoneticPr fontId="8" type="noConversion"/>
  <printOptions horizontalCentered="1" gridLines="1"/>
  <pageMargins left="3.937007874015748E-2" right="3.937007874015748E-2" top="0.55118110236220474" bottom="0.55118110236220474" header="0.11811023622047245" footer="0.11811023622047245"/>
  <pageSetup paperSize="9" scale="69" orientation="landscape" blackAndWhite="1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8E176-03CC-4B2F-958E-012883BE88C7}">
  <dimension ref="A1:M26"/>
  <sheetViews>
    <sheetView workbookViewId="0">
      <selection activeCell="G12" sqref="G12"/>
    </sheetView>
  </sheetViews>
  <sheetFormatPr defaultRowHeight="15" x14ac:dyDescent="0.25"/>
  <cols>
    <col min="1" max="1" width="25.5703125" style="62" customWidth="1"/>
    <col min="2" max="2" width="10.7109375" style="63" customWidth="1"/>
    <col min="3" max="3" width="12.140625" style="97" customWidth="1"/>
    <col min="4" max="4" width="2.28515625" customWidth="1"/>
    <col min="5" max="5" width="22.140625" customWidth="1"/>
    <col min="6" max="6" width="11.7109375" style="101" customWidth="1"/>
    <col min="7" max="7" width="11.140625" customWidth="1"/>
    <col min="8" max="8" width="1.85546875" customWidth="1"/>
    <col min="9" max="9" width="22.28515625" customWidth="1"/>
    <col min="10" max="10" width="11" customWidth="1"/>
    <col min="11" max="11" width="2.28515625" customWidth="1"/>
    <col min="12" max="12" width="10.5703125" bestFit="1" customWidth="1"/>
    <col min="257" max="257" width="25.5703125" customWidth="1"/>
    <col min="258" max="258" width="10.7109375" customWidth="1"/>
    <col min="259" max="259" width="15.5703125" customWidth="1"/>
    <col min="260" max="260" width="2.7109375" customWidth="1"/>
    <col min="261" max="261" width="21.140625" customWidth="1"/>
    <col min="262" max="262" width="15.140625" customWidth="1"/>
    <col min="263" max="263" width="14.42578125" customWidth="1"/>
    <col min="264" max="264" width="1.85546875" customWidth="1"/>
    <col min="265" max="265" width="20.7109375" customWidth="1"/>
    <col min="266" max="266" width="9.5703125" bestFit="1" customWidth="1"/>
    <col min="513" max="513" width="25.5703125" customWidth="1"/>
    <col min="514" max="514" width="10.7109375" customWidth="1"/>
    <col min="515" max="515" width="15.5703125" customWidth="1"/>
    <col min="516" max="516" width="2.7109375" customWidth="1"/>
    <col min="517" max="517" width="21.140625" customWidth="1"/>
    <col min="518" max="518" width="15.140625" customWidth="1"/>
    <col min="519" max="519" width="14.42578125" customWidth="1"/>
    <col min="520" max="520" width="1.85546875" customWidth="1"/>
    <col min="521" max="521" width="20.7109375" customWidth="1"/>
    <col min="522" max="522" width="9.5703125" bestFit="1" customWidth="1"/>
    <col min="769" max="769" width="25.5703125" customWidth="1"/>
    <col min="770" max="770" width="10.7109375" customWidth="1"/>
    <col min="771" max="771" width="15.5703125" customWidth="1"/>
    <col min="772" max="772" width="2.7109375" customWidth="1"/>
    <col min="773" max="773" width="21.140625" customWidth="1"/>
    <col min="774" max="774" width="15.140625" customWidth="1"/>
    <col min="775" max="775" width="14.42578125" customWidth="1"/>
    <col min="776" max="776" width="1.85546875" customWidth="1"/>
    <col min="777" max="777" width="20.7109375" customWidth="1"/>
    <col min="778" max="778" width="9.5703125" bestFit="1" customWidth="1"/>
    <col min="1025" max="1025" width="25.5703125" customWidth="1"/>
    <col min="1026" max="1026" width="10.7109375" customWidth="1"/>
    <col min="1027" max="1027" width="15.5703125" customWidth="1"/>
    <col min="1028" max="1028" width="2.7109375" customWidth="1"/>
    <col min="1029" max="1029" width="21.140625" customWidth="1"/>
    <col min="1030" max="1030" width="15.140625" customWidth="1"/>
    <col min="1031" max="1031" width="14.42578125" customWidth="1"/>
    <col min="1032" max="1032" width="1.85546875" customWidth="1"/>
    <col min="1033" max="1033" width="20.7109375" customWidth="1"/>
    <col min="1034" max="1034" width="9.5703125" bestFit="1" customWidth="1"/>
    <col min="1281" max="1281" width="25.5703125" customWidth="1"/>
    <col min="1282" max="1282" width="10.7109375" customWidth="1"/>
    <col min="1283" max="1283" width="15.5703125" customWidth="1"/>
    <col min="1284" max="1284" width="2.7109375" customWidth="1"/>
    <col min="1285" max="1285" width="21.140625" customWidth="1"/>
    <col min="1286" max="1286" width="15.140625" customWidth="1"/>
    <col min="1287" max="1287" width="14.42578125" customWidth="1"/>
    <col min="1288" max="1288" width="1.85546875" customWidth="1"/>
    <col min="1289" max="1289" width="20.7109375" customWidth="1"/>
    <col min="1290" max="1290" width="9.5703125" bestFit="1" customWidth="1"/>
    <col min="1537" max="1537" width="25.5703125" customWidth="1"/>
    <col min="1538" max="1538" width="10.7109375" customWidth="1"/>
    <col min="1539" max="1539" width="15.5703125" customWidth="1"/>
    <col min="1540" max="1540" width="2.7109375" customWidth="1"/>
    <col min="1541" max="1541" width="21.140625" customWidth="1"/>
    <col min="1542" max="1542" width="15.140625" customWidth="1"/>
    <col min="1543" max="1543" width="14.42578125" customWidth="1"/>
    <col min="1544" max="1544" width="1.85546875" customWidth="1"/>
    <col min="1545" max="1545" width="20.7109375" customWidth="1"/>
    <col min="1546" max="1546" width="9.5703125" bestFit="1" customWidth="1"/>
    <col min="1793" max="1793" width="25.5703125" customWidth="1"/>
    <col min="1794" max="1794" width="10.7109375" customWidth="1"/>
    <col min="1795" max="1795" width="15.5703125" customWidth="1"/>
    <col min="1796" max="1796" width="2.7109375" customWidth="1"/>
    <col min="1797" max="1797" width="21.140625" customWidth="1"/>
    <col min="1798" max="1798" width="15.140625" customWidth="1"/>
    <col min="1799" max="1799" width="14.42578125" customWidth="1"/>
    <col min="1800" max="1800" width="1.85546875" customWidth="1"/>
    <col min="1801" max="1801" width="20.7109375" customWidth="1"/>
    <col min="1802" max="1802" width="9.5703125" bestFit="1" customWidth="1"/>
    <col min="2049" max="2049" width="25.5703125" customWidth="1"/>
    <col min="2050" max="2050" width="10.7109375" customWidth="1"/>
    <col min="2051" max="2051" width="15.5703125" customWidth="1"/>
    <col min="2052" max="2052" width="2.7109375" customWidth="1"/>
    <col min="2053" max="2053" width="21.140625" customWidth="1"/>
    <col min="2054" max="2054" width="15.140625" customWidth="1"/>
    <col min="2055" max="2055" width="14.42578125" customWidth="1"/>
    <col min="2056" max="2056" width="1.85546875" customWidth="1"/>
    <col min="2057" max="2057" width="20.7109375" customWidth="1"/>
    <col min="2058" max="2058" width="9.5703125" bestFit="1" customWidth="1"/>
    <col min="2305" max="2305" width="25.5703125" customWidth="1"/>
    <col min="2306" max="2306" width="10.7109375" customWidth="1"/>
    <col min="2307" max="2307" width="15.5703125" customWidth="1"/>
    <col min="2308" max="2308" width="2.7109375" customWidth="1"/>
    <col min="2309" max="2309" width="21.140625" customWidth="1"/>
    <col min="2310" max="2310" width="15.140625" customWidth="1"/>
    <col min="2311" max="2311" width="14.42578125" customWidth="1"/>
    <col min="2312" max="2312" width="1.85546875" customWidth="1"/>
    <col min="2313" max="2313" width="20.7109375" customWidth="1"/>
    <col min="2314" max="2314" width="9.5703125" bestFit="1" customWidth="1"/>
    <col min="2561" max="2561" width="25.5703125" customWidth="1"/>
    <col min="2562" max="2562" width="10.7109375" customWidth="1"/>
    <col min="2563" max="2563" width="15.5703125" customWidth="1"/>
    <col min="2564" max="2564" width="2.7109375" customWidth="1"/>
    <col min="2565" max="2565" width="21.140625" customWidth="1"/>
    <col min="2566" max="2566" width="15.140625" customWidth="1"/>
    <col min="2567" max="2567" width="14.42578125" customWidth="1"/>
    <col min="2568" max="2568" width="1.85546875" customWidth="1"/>
    <col min="2569" max="2569" width="20.7109375" customWidth="1"/>
    <col min="2570" max="2570" width="9.5703125" bestFit="1" customWidth="1"/>
    <col min="2817" max="2817" width="25.5703125" customWidth="1"/>
    <col min="2818" max="2818" width="10.7109375" customWidth="1"/>
    <col min="2819" max="2819" width="15.5703125" customWidth="1"/>
    <col min="2820" max="2820" width="2.7109375" customWidth="1"/>
    <col min="2821" max="2821" width="21.140625" customWidth="1"/>
    <col min="2822" max="2822" width="15.140625" customWidth="1"/>
    <col min="2823" max="2823" width="14.42578125" customWidth="1"/>
    <col min="2824" max="2824" width="1.85546875" customWidth="1"/>
    <col min="2825" max="2825" width="20.7109375" customWidth="1"/>
    <col min="2826" max="2826" width="9.5703125" bestFit="1" customWidth="1"/>
    <col min="3073" max="3073" width="25.5703125" customWidth="1"/>
    <col min="3074" max="3074" width="10.7109375" customWidth="1"/>
    <col min="3075" max="3075" width="15.5703125" customWidth="1"/>
    <col min="3076" max="3076" width="2.7109375" customWidth="1"/>
    <col min="3077" max="3077" width="21.140625" customWidth="1"/>
    <col min="3078" max="3078" width="15.140625" customWidth="1"/>
    <col min="3079" max="3079" width="14.42578125" customWidth="1"/>
    <col min="3080" max="3080" width="1.85546875" customWidth="1"/>
    <col min="3081" max="3081" width="20.7109375" customWidth="1"/>
    <col min="3082" max="3082" width="9.5703125" bestFit="1" customWidth="1"/>
    <col min="3329" max="3329" width="25.5703125" customWidth="1"/>
    <col min="3330" max="3330" width="10.7109375" customWidth="1"/>
    <col min="3331" max="3331" width="15.5703125" customWidth="1"/>
    <col min="3332" max="3332" width="2.7109375" customWidth="1"/>
    <col min="3333" max="3333" width="21.140625" customWidth="1"/>
    <col min="3334" max="3334" width="15.140625" customWidth="1"/>
    <col min="3335" max="3335" width="14.42578125" customWidth="1"/>
    <col min="3336" max="3336" width="1.85546875" customWidth="1"/>
    <col min="3337" max="3337" width="20.7109375" customWidth="1"/>
    <col min="3338" max="3338" width="9.5703125" bestFit="1" customWidth="1"/>
    <col min="3585" max="3585" width="25.5703125" customWidth="1"/>
    <col min="3586" max="3586" width="10.7109375" customWidth="1"/>
    <col min="3587" max="3587" width="15.5703125" customWidth="1"/>
    <col min="3588" max="3588" width="2.7109375" customWidth="1"/>
    <col min="3589" max="3589" width="21.140625" customWidth="1"/>
    <col min="3590" max="3590" width="15.140625" customWidth="1"/>
    <col min="3591" max="3591" width="14.42578125" customWidth="1"/>
    <col min="3592" max="3592" width="1.85546875" customWidth="1"/>
    <col min="3593" max="3593" width="20.7109375" customWidth="1"/>
    <col min="3594" max="3594" width="9.5703125" bestFit="1" customWidth="1"/>
    <col min="3841" max="3841" width="25.5703125" customWidth="1"/>
    <col min="3842" max="3842" width="10.7109375" customWidth="1"/>
    <col min="3843" max="3843" width="15.5703125" customWidth="1"/>
    <col min="3844" max="3844" width="2.7109375" customWidth="1"/>
    <col min="3845" max="3845" width="21.140625" customWidth="1"/>
    <col min="3846" max="3846" width="15.140625" customWidth="1"/>
    <col min="3847" max="3847" width="14.42578125" customWidth="1"/>
    <col min="3848" max="3848" width="1.85546875" customWidth="1"/>
    <col min="3849" max="3849" width="20.7109375" customWidth="1"/>
    <col min="3850" max="3850" width="9.5703125" bestFit="1" customWidth="1"/>
    <col min="4097" max="4097" width="25.5703125" customWidth="1"/>
    <col min="4098" max="4098" width="10.7109375" customWidth="1"/>
    <col min="4099" max="4099" width="15.5703125" customWidth="1"/>
    <col min="4100" max="4100" width="2.7109375" customWidth="1"/>
    <col min="4101" max="4101" width="21.140625" customWidth="1"/>
    <col min="4102" max="4102" width="15.140625" customWidth="1"/>
    <col min="4103" max="4103" width="14.42578125" customWidth="1"/>
    <col min="4104" max="4104" width="1.85546875" customWidth="1"/>
    <col min="4105" max="4105" width="20.7109375" customWidth="1"/>
    <col min="4106" max="4106" width="9.5703125" bestFit="1" customWidth="1"/>
    <col min="4353" max="4353" width="25.5703125" customWidth="1"/>
    <col min="4354" max="4354" width="10.7109375" customWidth="1"/>
    <col min="4355" max="4355" width="15.5703125" customWidth="1"/>
    <col min="4356" max="4356" width="2.7109375" customWidth="1"/>
    <col min="4357" max="4357" width="21.140625" customWidth="1"/>
    <col min="4358" max="4358" width="15.140625" customWidth="1"/>
    <col min="4359" max="4359" width="14.42578125" customWidth="1"/>
    <col min="4360" max="4360" width="1.85546875" customWidth="1"/>
    <col min="4361" max="4361" width="20.7109375" customWidth="1"/>
    <col min="4362" max="4362" width="9.5703125" bestFit="1" customWidth="1"/>
    <col min="4609" max="4609" width="25.5703125" customWidth="1"/>
    <col min="4610" max="4610" width="10.7109375" customWidth="1"/>
    <col min="4611" max="4611" width="15.5703125" customWidth="1"/>
    <col min="4612" max="4612" width="2.7109375" customWidth="1"/>
    <col min="4613" max="4613" width="21.140625" customWidth="1"/>
    <col min="4614" max="4614" width="15.140625" customWidth="1"/>
    <col min="4615" max="4615" width="14.42578125" customWidth="1"/>
    <col min="4616" max="4616" width="1.85546875" customWidth="1"/>
    <col min="4617" max="4617" width="20.7109375" customWidth="1"/>
    <col min="4618" max="4618" width="9.5703125" bestFit="1" customWidth="1"/>
    <col min="4865" max="4865" width="25.5703125" customWidth="1"/>
    <col min="4866" max="4866" width="10.7109375" customWidth="1"/>
    <col min="4867" max="4867" width="15.5703125" customWidth="1"/>
    <col min="4868" max="4868" width="2.7109375" customWidth="1"/>
    <col min="4869" max="4869" width="21.140625" customWidth="1"/>
    <col min="4870" max="4870" width="15.140625" customWidth="1"/>
    <col min="4871" max="4871" width="14.42578125" customWidth="1"/>
    <col min="4872" max="4872" width="1.85546875" customWidth="1"/>
    <col min="4873" max="4873" width="20.7109375" customWidth="1"/>
    <col min="4874" max="4874" width="9.5703125" bestFit="1" customWidth="1"/>
    <col min="5121" max="5121" width="25.5703125" customWidth="1"/>
    <col min="5122" max="5122" width="10.7109375" customWidth="1"/>
    <col min="5123" max="5123" width="15.5703125" customWidth="1"/>
    <col min="5124" max="5124" width="2.7109375" customWidth="1"/>
    <col min="5125" max="5125" width="21.140625" customWidth="1"/>
    <col min="5126" max="5126" width="15.140625" customWidth="1"/>
    <col min="5127" max="5127" width="14.42578125" customWidth="1"/>
    <col min="5128" max="5128" width="1.85546875" customWidth="1"/>
    <col min="5129" max="5129" width="20.7109375" customWidth="1"/>
    <col min="5130" max="5130" width="9.5703125" bestFit="1" customWidth="1"/>
    <col min="5377" max="5377" width="25.5703125" customWidth="1"/>
    <col min="5378" max="5378" width="10.7109375" customWidth="1"/>
    <col min="5379" max="5379" width="15.5703125" customWidth="1"/>
    <col min="5380" max="5380" width="2.7109375" customWidth="1"/>
    <col min="5381" max="5381" width="21.140625" customWidth="1"/>
    <col min="5382" max="5382" width="15.140625" customWidth="1"/>
    <col min="5383" max="5383" width="14.42578125" customWidth="1"/>
    <col min="5384" max="5384" width="1.85546875" customWidth="1"/>
    <col min="5385" max="5385" width="20.7109375" customWidth="1"/>
    <col min="5386" max="5386" width="9.5703125" bestFit="1" customWidth="1"/>
    <col min="5633" max="5633" width="25.5703125" customWidth="1"/>
    <col min="5634" max="5634" width="10.7109375" customWidth="1"/>
    <col min="5635" max="5635" width="15.5703125" customWidth="1"/>
    <col min="5636" max="5636" width="2.7109375" customWidth="1"/>
    <col min="5637" max="5637" width="21.140625" customWidth="1"/>
    <col min="5638" max="5638" width="15.140625" customWidth="1"/>
    <col min="5639" max="5639" width="14.42578125" customWidth="1"/>
    <col min="5640" max="5640" width="1.85546875" customWidth="1"/>
    <col min="5641" max="5641" width="20.7109375" customWidth="1"/>
    <col min="5642" max="5642" width="9.5703125" bestFit="1" customWidth="1"/>
    <col min="5889" max="5889" width="25.5703125" customWidth="1"/>
    <col min="5890" max="5890" width="10.7109375" customWidth="1"/>
    <col min="5891" max="5891" width="15.5703125" customWidth="1"/>
    <col min="5892" max="5892" width="2.7109375" customWidth="1"/>
    <col min="5893" max="5893" width="21.140625" customWidth="1"/>
    <col min="5894" max="5894" width="15.140625" customWidth="1"/>
    <col min="5895" max="5895" width="14.42578125" customWidth="1"/>
    <col min="5896" max="5896" width="1.85546875" customWidth="1"/>
    <col min="5897" max="5897" width="20.7109375" customWidth="1"/>
    <col min="5898" max="5898" width="9.5703125" bestFit="1" customWidth="1"/>
    <col min="6145" max="6145" width="25.5703125" customWidth="1"/>
    <col min="6146" max="6146" width="10.7109375" customWidth="1"/>
    <col min="6147" max="6147" width="15.5703125" customWidth="1"/>
    <col min="6148" max="6148" width="2.7109375" customWidth="1"/>
    <col min="6149" max="6149" width="21.140625" customWidth="1"/>
    <col min="6150" max="6150" width="15.140625" customWidth="1"/>
    <col min="6151" max="6151" width="14.42578125" customWidth="1"/>
    <col min="6152" max="6152" width="1.85546875" customWidth="1"/>
    <col min="6153" max="6153" width="20.7109375" customWidth="1"/>
    <col min="6154" max="6154" width="9.5703125" bestFit="1" customWidth="1"/>
    <col min="6401" max="6401" width="25.5703125" customWidth="1"/>
    <col min="6402" max="6402" width="10.7109375" customWidth="1"/>
    <col min="6403" max="6403" width="15.5703125" customWidth="1"/>
    <col min="6404" max="6404" width="2.7109375" customWidth="1"/>
    <col min="6405" max="6405" width="21.140625" customWidth="1"/>
    <col min="6406" max="6406" width="15.140625" customWidth="1"/>
    <col min="6407" max="6407" width="14.42578125" customWidth="1"/>
    <col min="6408" max="6408" width="1.85546875" customWidth="1"/>
    <col min="6409" max="6409" width="20.7109375" customWidth="1"/>
    <col min="6410" max="6410" width="9.5703125" bestFit="1" customWidth="1"/>
    <col min="6657" max="6657" width="25.5703125" customWidth="1"/>
    <col min="6658" max="6658" width="10.7109375" customWidth="1"/>
    <col min="6659" max="6659" width="15.5703125" customWidth="1"/>
    <col min="6660" max="6660" width="2.7109375" customWidth="1"/>
    <col min="6661" max="6661" width="21.140625" customWidth="1"/>
    <col min="6662" max="6662" width="15.140625" customWidth="1"/>
    <col min="6663" max="6663" width="14.42578125" customWidth="1"/>
    <col min="6664" max="6664" width="1.85546875" customWidth="1"/>
    <col min="6665" max="6665" width="20.7109375" customWidth="1"/>
    <col min="6666" max="6666" width="9.5703125" bestFit="1" customWidth="1"/>
    <col min="6913" max="6913" width="25.5703125" customWidth="1"/>
    <col min="6914" max="6914" width="10.7109375" customWidth="1"/>
    <col min="6915" max="6915" width="15.5703125" customWidth="1"/>
    <col min="6916" max="6916" width="2.7109375" customWidth="1"/>
    <col min="6917" max="6917" width="21.140625" customWidth="1"/>
    <col min="6918" max="6918" width="15.140625" customWidth="1"/>
    <col min="6919" max="6919" width="14.42578125" customWidth="1"/>
    <col min="6920" max="6920" width="1.85546875" customWidth="1"/>
    <col min="6921" max="6921" width="20.7109375" customWidth="1"/>
    <col min="6922" max="6922" width="9.5703125" bestFit="1" customWidth="1"/>
    <col min="7169" max="7169" width="25.5703125" customWidth="1"/>
    <col min="7170" max="7170" width="10.7109375" customWidth="1"/>
    <col min="7171" max="7171" width="15.5703125" customWidth="1"/>
    <col min="7172" max="7172" width="2.7109375" customWidth="1"/>
    <col min="7173" max="7173" width="21.140625" customWidth="1"/>
    <col min="7174" max="7174" width="15.140625" customWidth="1"/>
    <col min="7175" max="7175" width="14.42578125" customWidth="1"/>
    <col min="7176" max="7176" width="1.85546875" customWidth="1"/>
    <col min="7177" max="7177" width="20.7109375" customWidth="1"/>
    <col min="7178" max="7178" width="9.5703125" bestFit="1" customWidth="1"/>
    <col min="7425" max="7425" width="25.5703125" customWidth="1"/>
    <col min="7426" max="7426" width="10.7109375" customWidth="1"/>
    <col min="7427" max="7427" width="15.5703125" customWidth="1"/>
    <col min="7428" max="7428" width="2.7109375" customWidth="1"/>
    <col min="7429" max="7429" width="21.140625" customWidth="1"/>
    <col min="7430" max="7430" width="15.140625" customWidth="1"/>
    <col min="7431" max="7431" width="14.42578125" customWidth="1"/>
    <col min="7432" max="7432" width="1.85546875" customWidth="1"/>
    <col min="7433" max="7433" width="20.7109375" customWidth="1"/>
    <col min="7434" max="7434" width="9.5703125" bestFit="1" customWidth="1"/>
    <col min="7681" max="7681" width="25.5703125" customWidth="1"/>
    <col min="7682" max="7682" width="10.7109375" customWidth="1"/>
    <col min="7683" max="7683" width="15.5703125" customWidth="1"/>
    <col min="7684" max="7684" width="2.7109375" customWidth="1"/>
    <col min="7685" max="7685" width="21.140625" customWidth="1"/>
    <col min="7686" max="7686" width="15.140625" customWidth="1"/>
    <col min="7687" max="7687" width="14.42578125" customWidth="1"/>
    <col min="7688" max="7688" width="1.85546875" customWidth="1"/>
    <col min="7689" max="7689" width="20.7109375" customWidth="1"/>
    <col min="7690" max="7690" width="9.5703125" bestFit="1" customWidth="1"/>
    <col min="7937" max="7937" width="25.5703125" customWidth="1"/>
    <col min="7938" max="7938" width="10.7109375" customWidth="1"/>
    <col min="7939" max="7939" width="15.5703125" customWidth="1"/>
    <col min="7940" max="7940" width="2.7109375" customWidth="1"/>
    <col min="7941" max="7941" width="21.140625" customWidth="1"/>
    <col min="7942" max="7942" width="15.140625" customWidth="1"/>
    <col min="7943" max="7943" width="14.42578125" customWidth="1"/>
    <col min="7944" max="7944" width="1.85546875" customWidth="1"/>
    <col min="7945" max="7945" width="20.7109375" customWidth="1"/>
    <col min="7946" max="7946" width="9.5703125" bestFit="1" customWidth="1"/>
    <col min="8193" max="8193" width="25.5703125" customWidth="1"/>
    <col min="8194" max="8194" width="10.7109375" customWidth="1"/>
    <col min="8195" max="8195" width="15.5703125" customWidth="1"/>
    <col min="8196" max="8196" width="2.7109375" customWidth="1"/>
    <col min="8197" max="8197" width="21.140625" customWidth="1"/>
    <col min="8198" max="8198" width="15.140625" customWidth="1"/>
    <col min="8199" max="8199" width="14.42578125" customWidth="1"/>
    <col min="8200" max="8200" width="1.85546875" customWidth="1"/>
    <col min="8201" max="8201" width="20.7109375" customWidth="1"/>
    <col min="8202" max="8202" width="9.5703125" bestFit="1" customWidth="1"/>
    <col min="8449" max="8449" width="25.5703125" customWidth="1"/>
    <col min="8450" max="8450" width="10.7109375" customWidth="1"/>
    <col min="8451" max="8451" width="15.5703125" customWidth="1"/>
    <col min="8452" max="8452" width="2.7109375" customWidth="1"/>
    <col min="8453" max="8453" width="21.140625" customWidth="1"/>
    <col min="8454" max="8454" width="15.140625" customWidth="1"/>
    <col min="8455" max="8455" width="14.42578125" customWidth="1"/>
    <col min="8456" max="8456" width="1.85546875" customWidth="1"/>
    <col min="8457" max="8457" width="20.7109375" customWidth="1"/>
    <col min="8458" max="8458" width="9.5703125" bestFit="1" customWidth="1"/>
    <col min="8705" max="8705" width="25.5703125" customWidth="1"/>
    <col min="8706" max="8706" width="10.7109375" customWidth="1"/>
    <col min="8707" max="8707" width="15.5703125" customWidth="1"/>
    <col min="8708" max="8708" width="2.7109375" customWidth="1"/>
    <col min="8709" max="8709" width="21.140625" customWidth="1"/>
    <col min="8710" max="8710" width="15.140625" customWidth="1"/>
    <col min="8711" max="8711" width="14.42578125" customWidth="1"/>
    <col min="8712" max="8712" width="1.85546875" customWidth="1"/>
    <col min="8713" max="8713" width="20.7109375" customWidth="1"/>
    <col min="8714" max="8714" width="9.5703125" bestFit="1" customWidth="1"/>
    <col min="8961" max="8961" width="25.5703125" customWidth="1"/>
    <col min="8962" max="8962" width="10.7109375" customWidth="1"/>
    <col min="8963" max="8963" width="15.5703125" customWidth="1"/>
    <col min="8964" max="8964" width="2.7109375" customWidth="1"/>
    <col min="8965" max="8965" width="21.140625" customWidth="1"/>
    <col min="8966" max="8966" width="15.140625" customWidth="1"/>
    <col min="8967" max="8967" width="14.42578125" customWidth="1"/>
    <col min="8968" max="8968" width="1.85546875" customWidth="1"/>
    <col min="8969" max="8969" width="20.7109375" customWidth="1"/>
    <col min="8970" max="8970" width="9.5703125" bestFit="1" customWidth="1"/>
    <col min="9217" max="9217" width="25.5703125" customWidth="1"/>
    <col min="9218" max="9218" width="10.7109375" customWidth="1"/>
    <col min="9219" max="9219" width="15.5703125" customWidth="1"/>
    <col min="9220" max="9220" width="2.7109375" customWidth="1"/>
    <col min="9221" max="9221" width="21.140625" customWidth="1"/>
    <col min="9222" max="9222" width="15.140625" customWidth="1"/>
    <col min="9223" max="9223" width="14.42578125" customWidth="1"/>
    <col min="9224" max="9224" width="1.85546875" customWidth="1"/>
    <col min="9225" max="9225" width="20.7109375" customWidth="1"/>
    <col min="9226" max="9226" width="9.5703125" bestFit="1" customWidth="1"/>
    <col min="9473" max="9473" width="25.5703125" customWidth="1"/>
    <col min="9474" max="9474" width="10.7109375" customWidth="1"/>
    <col min="9475" max="9475" width="15.5703125" customWidth="1"/>
    <col min="9476" max="9476" width="2.7109375" customWidth="1"/>
    <col min="9477" max="9477" width="21.140625" customWidth="1"/>
    <col min="9478" max="9478" width="15.140625" customWidth="1"/>
    <col min="9479" max="9479" width="14.42578125" customWidth="1"/>
    <col min="9480" max="9480" width="1.85546875" customWidth="1"/>
    <col min="9481" max="9481" width="20.7109375" customWidth="1"/>
    <col min="9482" max="9482" width="9.5703125" bestFit="1" customWidth="1"/>
    <col min="9729" max="9729" width="25.5703125" customWidth="1"/>
    <col min="9730" max="9730" width="10.7109375" customWidth="1"/>
    <col min="9731" max="9731" width="15.5703125" customWidth="1"/>
    <col min="9732" max="9732" width="2.7109375" customWidth="1"/>
    <col min="9733" max="9733" width="21.140625" customWidth="1"/>
    <col min="9734" max="9734" width="15.140625" customWidth="1"/>
    <col min="9735" max="9735" width="14.42578125" customWidth="1"/>
    <col min="9736" max="9736" width="1.85546875" customWidth="1"/>
    <col min="9737" max="9737" width="20.7109375" customWidth="1"/>
    <col min="9738" max="9738" width="9.5703125" bestFit="1" customWidth="1"/>
    <col min="9985" max="9985" width="25.5703125" customWidth="1"/>
    <col min="9986" max="9986" width="10.7109375" customWidth="1"/>
    <col min="9987" max="9987" width="15.5703125" customWidth="1"/>
    <col min="9988" max="9988" width="2.7109375" customWidth="1"/>
    <col min="9989" max="9989" width="21.140625" customWidth="1"/>
    <col min="9990" max="9990" width="15.140625" customWidth="1"/>
    <col min="9991" max="9991" width="14.42578125" customWidth="1"/>
    <col min="9992" max="9992" width="1.85546875" customWidth="1"/>
    <col min="9993" max="9993" width="20.7109375" customWidth="1"/>
    <col min="9994" max="9994" width="9.5703125" bestFit="1" customWidth="1"/>
    <col min="10241" max="10241" width="25.5703125" customWidth="1"/>
    <col min="10242" max="10242" width="10.7109375" customWidth="1"/>
    <col min="10243" max="10243" width="15.5703125" customWidth="1"/>
    <col min="10244" max="10244" width="2.7109375" customWidth="1"/>
    <col min="10245" max="10245" width="21.140625" customWidth="1"/>
    <col min="10246" max="10246" width="15.140625" customWidth="1"/>
    <col min="10247" max="10247" width="14.42578125" customWidth="1"/>
    <col min="10248" max="10248" width="1.85546875" customWidth="1"/>
    <col min="10249" max="10249" width="20.7109375" customWidth="1"/>
    <col min="10250" max="10250" width="9.5703125" bestFit="1" customWidth="1"/>
    <col min="10497" max="10497" width="25.5703125" customWidth="1"/>
    <col min="10498" max="10498" width="10.7109375" customWidth="1"/>
    <col min="10499" max="10499" width="15.5703125" customWidth="1"/>
    <col min="10500" max="10500" width="2.7109375" customWidth="1"/>
    <col min="10501" max="10501" width="21.140625" customWidth="1"/>
    <col min="10502" max="10502" width="15.140625" customWidth="1"/>
    <col min="10503" max="10503" width="14.42578125" customWidth="1"/>
    <col min="10504" max="10504" width="1.85546875" customWidth="1"/>
    <col min="10505" max="10505" width="20.7109375" customWidth="1"/>
    <col min="10506" max="10506" width="9.5703125" bestFit="1" customWidth="1"/>
    <col min="10753" max="10753" width="25.5703125" customWidth="1"/>
    <col min="10754" max="10754" width="10.7109375" customWidth="1"/>
    <col min="10755" max="10755" width="15.5703125" customWidth="1"/>
    <col min="10756" max="10756" width="2.7109375" customWidth="1"/>
    <col min="10757" max="10757" width="21.140625" customWidth="1"/>
    <col min="10758" max="10758" width="15.140625" customWidth="1"/>
    <col min="10759" max="10759" width="14.42578125" customWidth="1"/>
    <col min="10760" max="10760" width="1.85546875" customWidth="1"/>
    <col min="10761" max="10761" width="20.7109375" customWidth="1"/>
    <col min="10762" max="10762" width="9.5703125" bestFit="1" customWidth="1"/>
    <col min="11009" max="11009" width="25.5703125" customWidth="1"/>
    <col min="11010" max="11010" width="10.7109375" customWidth="1"/>
    <col min="11011" max="11011" width="15.5703125" customWidth="1"/>
    <col min="11012" max="11012" width="2.7109375" customWidth="1"/>
    <col min="11013" max="11013" width="21.140625" customWidth="1"/>
    <col min="11014" max="11014" width="15.140625" customWidth="1"/>
    <col min="11015" max="11015" width="14.42578125" customWidth="1"/>
    <col min="11016" max="11016" width="1.85546875" customWidth="1"/>
    <col min="11017" max="11017" width="20.7109375" customWidth="1"/>
    <col min="11018" max="11018" width="9.5703125" bestFit="1" customWidth="1"/>
    <col min="11265" max="11265" width="25.5703125" customWidth="1"/>
    <col min="11266" max="11266" width="10.7109375" customWidth="1"/>
    <col min="11267" max="11267" width="15.5703125" customWidth="1"/>
    <col min="11268" max="11268" width="2.7109375" customWidth="1"/>
    <col min="11269" max="11269" width="21.140625" customWidth="1"/>
    <col min="11270" max="11270" width="15.140625" customWidth="1"/>
    <col min="11271" max="11271" width="14.42578125" customWidth="1"/>
    <col min="11272" max="11272" width="1.85546875" customWidth="1"/>
    <col min="11273" max="11273" width="20.7109375" customWidth="1"/>
    <col min="11274" max="11274" width="9.5703125" bestFit="1" customWidth="1"/>
    <col min="11521" max="11521" width="25.5703125" customWidth="1"/>
    <col min="11522" max="11522" width="10.7109375" customWidth="1"/>
    <col min="11523" max="11523" width="15.5703125" customWidth="1"/>
    <col min="11524" max="11524" width="2.7109375" customWidth="1"/>
    <col min="11525" max="11525" width="21.140625" customWidth="1"/>
    <col min="11526" max="11526" width="15.140625" customWidth="1"/>
    <col min="11527" max="11527" width="14.42578125" customWidth="1"/>
    <col min="11528" max="11528" width="1.85546875" customWidth="1"/>
    <col min="11529" max="11529" width="20.7109375" customWidth="1"/>
    <col min="11530" max="11530" width="9.5703125" bestFit="1" customWidth="1"/>
    <col min="11777" max="11777" width="25.5703125" customWidth="1"/>
    <col min="11778" max="11778" width="10.7109375" customWidth="1"/>
    <col min="11779" max="11779" width="15.5703125" customWidth="1"/>
    <col min="11780" max="11780" width="2.7109375" customWidth="1"/>
    <col min="11781" max="11781" width="21.140625" customWidth="1"/>
    <col min="11782" max="11782" width="15.140625" customWidth="1"/>
    <col min="11783" max="11783" width="14.42578125" customWidth="1"/>
    <col min="11784" max="11784" width="1.85546875" customWidth="1"/>
    <col min="11785" max="11785" width="20.7109375" customWidth="1"/>
    <col min="11786" max="11786" width="9.5703125" bestFit="1" customWidth="1"/>
    <col min="12033" max="12033" width="25.5703125" customWidth="1"/>
    <col min="12034" max="12034" width="10.7109375" customWidth="1"/>
    <col min="12035" max="12035" width="15.5703125" customWidth="1"/>
    <col min="12036" max="12036" width="2.7109375" customWidth="1"/>
    <col min="12037" max="12037" width="21.140625" customWidth="1"/>
    <col min="12038" max="12038" width="15.140625" customWidth="1"/>
    <col min="12039" max="12039" width="14.42578125" customWidth="1"/>
    <col min="12040" max="12040" width="1.85546875" customWidth="1"/>
    <col min="12041" max="12041" width="20.7109375" customWidth="1"/>
    <col min="12042" max="12042" width="9.5703125" bestFit="1" customWidth="1"/>
    <col min="12289" max="12289" width="25.5703125" customWidth="1"/>
    <col min="12290" max="12290" width="10.7109375" customWidth="1"/>
    <col min="12291" max="12291" width="15.5703125" customWidth="1"/>
    <col min="12292" max="12292" width="2.7109375" customWidth="1"/>
    <col min="12293" max="12293" width="21.140625" customWidth="1"/>
    <col min="12294" max="12294" width="15.140625" customWidth="1"/>
    <col min="12295" max="12295" width="14.42578125" customWidth="1"/>
    <col min="12296" max="12296" width="1.85546875" customWidth="1"/>
    <col min="12297" max="12297" width="20.7109375" customWidth="1"/>
    <col min="12298" max="12298" width="9.5703125" bestFit="1" customWidth="1"/>
    <col min="12545" max="12545" width="25.5703125" customWidth="1"/>
    <col min="12546" max="12546" width="10.7109375" customWidth="1"/>
    <col min="12547" max="12547" width="15.5703125" customWidth="1"/>
    <col min="12548" max="12548" width="2.7109375" customWidth="1"/>
    <col min="12549" max="12549" width="21.140625" customWidth="1"/>
    <col min="12550" max="12550" width="15.140625" customWidth="1"/>
    <col min="12551" max="12551" width="14.42578125" customWidth="1"/>
    <col min="12552" max="12552" width="1.85546875" customWidth="1"/>
    <col min="12553" max="12553" width="20.7109375" customWidth="1"/>
    <col min="12554" max="12554" width="9.5703125" bestFit="1" customWidth="1"/>
    <col min="12801" max="12801" width="25.5703125" customWidth="1"/>
    <col min="12802" max="12802" width="10.7109375" customWidth="1"/>
    <col min="12803" max="12803" width="15.5703125" customWidth="1"/>
    <col min="12804" max="12804" width="2.7109375" customWidth="1"/>
    <col min="12805" max="12805" width="21.140625" customWidth="1"/>
    <col min="12806" max="12806" width="15.140625" customWidth="1"/>
    <col min="12807" max="12807" width="14.42578125" customWidth="1"/>
    <col min="12808" max="12808" width="1.85546875" customWidth="1"/>
    <col min="12809" max="12809" width="20.7109375" customWidth="1"/>
    <col min="12810" max="12810" width="9.5703125" bestFit="1" customWidth="1"/>
    <col min="13057" max="13057" width="25.5703125" customWidth="1"/>
    <col min="13058" max="13058" width="10.7109375" customWidth="1"/>
    <col min="13059" max="13059" width="15.5703125" customWidth="1"/>
    <col min="13060" max="13060" width="2.7109375" customWidth="1"/>
    <col min="13061" max="13061" width="21.140625" customWidth="1"/>
    <col min="13062" max="13062" width="15.140625" customWidth="1"/>
    <col min="13063" max="13063" width="14.42578125" customWidth="1"/>
    <col min="13064" max="13064" width="1.85546875" customWidth="1"/>
    <col min="13065" max="13065" width="20.7109375" customWidth="1"/>
    <col min="13066" max="13066" width="9.5703125" bestFit="1" customWidth="1"/>
    <col min="13313" max="13313" width="25.5703125" customWidth="1"/>
    <col min="13314" max="13314" width="10.7109375" customWidth="1"/>
    <col min="13315" max="13315" width="15.5703125" customWidth="1"/>
    <col min="13316" max="13316" width="2.7109375" customWidth="1"/>
    <col min="13317" max="13317" width="21.140625" customWidth="1"/>
    <col min="13318" max="13318" width="15.140625" customWidth="1"/>
    <col min="13319" max="13319" width="14.42578125" customWidth="1"/>
    <col min="13320" max="13320" width="1.85546875" customWidth="1"/>
    <col min="13321" max="13321" width="20.7109375" customWidth="1"/>
    <col min="13322" max="13322" width="9.5703125" bestFit="1" customWidth="1"/>
    <col min="13569" max="13569" width="25.5703125" customWidth="1"/>
    <col min="13570" max="13570" width="10.7109375" customWidth="1"/>
    <col min="13571" max="13571" width="15.5703125" customWidth="1"/>
    <col min="13572" max="13572" width="2.7109375" customWidth="1"/>
    <col min="13573" max="13573" width="21.140625" customWidth="1"/>
    <col min="13574" max="13574" width="15.140625" customWidth="1"/>
    <col min="13575" max="13575" width="14.42578125" customWidth="1"/>
    <col min="13576" max="13576" width="1.85546875" customWidth="1"/>
    <col min="13577" max="13577" width="20.7109375" customWidth="1"/>
    <col min="13578" max="13578" width="9.5703125" bestFit="1" customWidth="1"/>
    <col min="13825" max="13825" width="25.5703125" customWidth="1"/>
    <col min="13826" max="13826" width="10.7109375" customWidth="1"/>
    <col min="13827" max="13827" width="15.5703125" customWidth="1"/>
    <col min="13828" max="13828" width="2.7109375" customWidth="1"/>
    <col min="13829" max="13829" width="21.140625" customWidth="1"/>
    <col min="13830" max="13830" width="15.140625" customWidth="1"/>
    <col min="13831" max="13831" width="14.42578125" customWidth="1"/>
    <col min="13832" max="13832" width="1.85546875" customWidth="1"/>
    <col min="13833" max="13833" width="20.7109375" customWidth="1"/>
    <col min="13834" max="13834" width="9.5703125" bestFit="1" customWidth="1"/>
    <col min="14081" max="14081" width="25.5703125" customWidth="1"/>
    <col min="14082" max="14082" width="10.7109375" customWidth="1"/>
    <col min="14083" max="14083" width="15.5703125" customWidth="1"/>
    <col min="14084" max="14084" width="2.7109375" customWidth="1"/>
    <col min="14085" max="14085" width="21.140625" customWidth="1"/>
    <col min="14086" max="14086" width="15.140625" customWidth="1"/>
    <col min="14087" max="14087" width="14.42578125" customWidth="1"/>
    <col min="14088" max="14088" width="1.85546875" customWidth="1"/>
    <col min="14089" max="14089" width="20.7109375" customWidth="1"/>
    <col min="14090" max="14090" width="9.5703125" bestFit="1" customWidth="1"/>
    <col min="14337" max="14337" width="25.5703125" customWidth="1"/>
    <col min="14338" max="14338" width="10.7109375" customWidth="1"/>
    <col min="14339" max="14339" width="15.5703125" customWidth="1"/>
    <col min="14340" max="14340" width="2.7109375" customWidth="1"/>
    <col min="14341" max="14341" width="21.140625" customWidth="1"/>
    <col min="14342" max="14342" width="15.140625" customWidth="1"/>
    <col min="14343" max="14343" width="14.42578125" customWidth="1"/>
    <col min="14344" max="14344" width="1.85546875" customWidth="1"/>
    <col min="14345" max="14345" width="20.7109375" customWidth="1"/>
    <col min="14346" max="14346" width="9.5703125" bestFit="1" customWidth="1"/>
    <col min="14593" max="14593" width="25.5703125" customWidth="1"/>
    <col min="14594" max="14594" width="10.7109375" customWidth="1"/>
    <col min="14595" max="14595" width="15.5703125" customWidth="1"/>
    <col min="14596" max="14596" width="2.7109375" customWidth="1"/>
    <col min="14597" max="14597" width="21.140625" customWidth="1"/>
    <col min="14598" max="14598" width="15.140625" customWidth="1"/>
    <col min="14599" max="14599" width="14.42578125" customWidth="1"/>
    <col min="14600" max="14600" width="1.85546875" customWidth="1"/>
    <col min="14601" max="14601" width="20.7109375" customWidth="1"/>
    <col min="14602" max="14602" width="9.5703125" bestFit="1" customWidth="1"/>
    <col min="14849" max="14849" width="25.5703125" customWidth="1"/>
    <col min="14850" max="14850" width="10.7109375" customWidth="1"/>
    <col min="14851" max="14851" width="15.5703125" customWidth="1"/>
    <col min="14852" max="14852" width="2.7109375" customWidth="1"/>
    <col min="14853" max="14853" width="21.140625" customWidth="1"/>
    <col min="14854" max="14854" width="15.140625" customWidth="1"/>
    <col min="14855" max="14855" width="14.42578125" customWidth="1"/>
    <col min="14856" max="14856" width="1.85546875" customWidth="1"/>
    <col min="14857" max="14857" width="20.7109375" customWidth="1"/>
    <col min="14858" max="14858" width="9.5703125" bestFit="1" customWidth="1"/>
    <col min="15105" max="15105" width="25.5703125" customWidth="1"/>
    <col min="15106" max="15106" width="10.7109375" customWidth="1"/>
    <col min="15107" max="15107" width="15.5703125" customWidth="1"/>
    <col min="15108" max="15108" width="2.7109375" customWidth="1"/>
    <col min="15109" max="15109" width="21.140625" customWidth="1"/>
    <col min="15110" max="15110" width="15.140625" customWidth="1"/>
    <col min="15111" max="15111" width="14.42578125" customWidth="1"/>
    <col min="15112" max="15112" width="1.85546875" customWidth="1"/>
    <col min="15113" max="15113" width="20.7109375" customWidth="1"/>
    <col min="15114" max="15114" width="9.5703125" bestFit="1" customWidth="1"/>
    <col min="15361" max="15361" width="25.5703125" customWidth="1"/>
    <col min="15362" max="15362" width="10.7109375" customWidth="1"/>
    <col min="15363" max="15363" width="15.5703125" customWidth="1"/>
    <col min="15364" max="15364" width="2.7109375" customWidth="1"/>
    <col min="15365" max="15365" width="21.140625" customWidth="1"/>
    <col min="15366" max="15366" width="15.140625" customWidth="1"/>
    <col min="15367" max="15367" width="14.42578125" customWidth="1"/>
    <col min="15368" max="15368" width="1.85546875" customWidth="1"/>
    <col min="15369" max="15369" width="20.7109375" customWidth="1"/>
    <col min="15370" max="15370" width="9.5703125" bestFit="1" customWidth="1"/>
    <col min="15617" max="15617" width="25.5703125" customWidth="1"/>
    <col min="15618" max="15618" width="10.7109375" customWidth="1"/>
    <col min="15619" max="15619" width="15.5703125" customWidth="1"/>
    <col min="15620" max="15620" width="2.7109375" customWidth="1"/>
    <col min="15621" max="15621" width="21.140625" customWidth="1"/>
    <col min="15622" max="15622" width="15.140625" customWidth="1"/>
    <col min="15623" max="15623" width="14.42578125" customWidth="1"/>
    <col min="15624" max="15624" width="1.85546875" customWidth="1"/>
    <col min="15625" max="15625" width="20.7109375" customWidth="1"/>
    <col min="15626" max="15626" width="9.5703125" bestFit="1" customWidth="1"/>
    <col min="15873" max="15873" width="25.5703125" customWidth="1"/>
    <col min="15874" max="15874" width="10.7109375" customWidth="1"/>
    <col min="15875" max="15875" width="15.5703125" customWidth="1"/>
    <col min="15876" max="15876" width="2.7109375" customWidth="1"/>
    <col min="15877" max="15877" width="21.140625" customWidth="1"/>
    <col min="15878" max="15878" width="15.140625" customWidth="1"/>
    <col min="15879" max="15879" width="14.42578125" customWidth="1"/>
    <col min="15880" max="15880" width="1.85546875" customWidth="1"/>
    <col min="15881" max="15881" width="20.7109375" customWidth="1"/>
    <col min="15882" max="15882" width="9.5703125" bestFit="1" customWidth="1"/>
    <col min="16129" max="16129" width="25.5703125" customWidth="1"/>
    <col min="16130" max="16130" width="10.7109375" customWidth="1"/>
    <col min="16131" max="16131" width="15.5703125" customWidth="1"/>
    <col min="16132" max="16132" width="2.7109375" customWidth="1"/>
    <col min="16133" max="16133" width="21.140625" customWidth="1"/>
    <col min="16134" max="16134" width="15.140625" customWidth="1"/>
    <col min="16135" max="16135" width="14.42578125" customWidth="1"/>
    <col min="16136" max="16136" width="1.85546875" customWidth="1"/>
    <col min="16137" max="16137" width="20.7109375" customWidth="1"/>
    <col min="16138" max="16138" width="9.5703125" bestFit="1" customWidth="1"/>
  </cols>
  <sheetData>
    <row r="1" spans="1:13" ht="16.5" thickBot="1" x14ac:dyDescent="0.3">
      <c r="C1" s="64" t="s">
        <v>72</v>
      </c>
      <c r="D1" s="65"/>
      <c r="E1" s="66"/>
      <c r="F1" s="67"/>
      <c r="G1" s="68" t="s">
        <v>73</v>
      </c>
    </row>
    <row r="2" spans="1:13" ht="15" customHeight="1" thickBot="1" x14ac:dyDescent="0.3">
      <c r="A2" s="69" t="s">
        <v>74</v>
      </c>
      <c r="B2" s="70"/>
      <c r="C2" s="71">
        <v>8956.6</v>
      </c>
      <c r="D2" s="67"/>
      <c r="E2" s="72" t="s">
        <v>74</v>
      </c>
      <c r="F2" s="73"/>
      <c r="G2" s="74">
        <v>7761.59</v>
      </c>
      <c r="H2" s="75"/>
      <c r="I2" s="76" t="s">
        <v>75</v>
      </c>
      <c r="J2" s="77">
        <f>SUM(J3:J6)</f>
        <v>8000</v>
      </c>
    </row>
    <row r="3" spans="1:13" ht="30" x14ac:dyDescent="0.25">
      <c r="A3" s="78" t="s">
        <v>76</v>
      </c>
      <c r="B3" s="79">
        <f>500+24+52+7.5+1267.5+303.24</f>
        <v>2154.2399999999998</v>
      </c>
      <c r="C3" s="80">
        <f>C2-B3</f>
        <v>6802.3600000000006</v>
      </c>
      <c r="D3" s="81"/>
      <c r="E3" s="68" t="s">
        <v>77</v>
      </c>
      <c r="F3" s="67">
        <f>F4+F5+F6+F7</f>
        <v>6268.7900000000009</v>
      </c>
      <c r="H3" s="75"/>
      <c r="I3" s="82" t="s">
        <v>78</v>
      </c>
      <c r="J3" s="83">
        <v>6500</v>
      </c>
      <c r="L3" s="75"/>
    </row>
    <row r="4" spans="1:13" x14ac:dyDescent="0.25">
      <c r="A4" s="84"/>
      <c r="C4" s="85"/>
      <c r="D4" s="75"/>
      <c r="E4" s="86">
        <v>43131</v>
      </c>
      <c r="F4" s="87">
        <v>3172.03</v>
      </c>
      <c r="I4" s="88" t="s">
        <v>79</v>
      </c>
      <c r="J4" s="83">
        <v>0</v>
      </c>
      <c r="L4" s="89"/>
    </row>
    <row r="5" spans="1:13" ht="30.75" thickBot="1" x14ac:dyDescent="0.3">
      <c r="A5" s="90" t="s">
        <v>80</v>
      </c>
      <c r="B5" s="91">
        <f>SUM(B6:B26)</f>
        <v>1219.0100000000002</v>
      </c>
      <c r="C5" s="92">
        <f>C3-B5</f>
        <v>5583.35</v>
      </c>
      <c r="D5" s="75"/>
      <c r="E5" s="86">
        <v>43193</v>
      </c>
      <c r="F5" s="87">
        <v>2294.16</v>
      </c>
      <c r="I5" s="88" t="s">
        <v>81</v>
      </c>
      <c r="J5" s="93">
        <v>500</v>
      </c>
      <c r="L5" s="94"/>
    </row>
    <row r="6" spans="1:13" ht="15.75" thickBot="1" x14ac:dyDescent="0.3">
      <c r="A6" s="95" t="s">
        <v>82</v>
      </c>
      <c r="B6" s="96">
        <f>286*2</f>
        <v>572</v>
      </c>
      <c r="E6" s="86">
        <v>43368</v>
      </c>
      <c r="F6" s="87">
        <v>780.09</v>
      </c>
      <c r="I6" s="98" t="s">
        <v>83</v>
      </c>
      <c r="J6" s="99">
        <v>1000</v>
      </c>
      <c r="M6" s="94"/>
    </row>
    <row r="7" spans="1:13" x14ac:dyDescent="0.25">
      <c r="A7" s="95" t="s">
        <v>84</v>
      </c>
      <c r="B7" s="96">
        <v>50</v>
      </c>
      <c r="E7" s="86">
        <v>43445</v>
      </c>
      <c r="F7" s="87">
        <v>22.51</v>
      </c>
      <c r="I7" s="94"/>
      <c r="J7" s="100"/>
    </row>
    <row r="8" spans="1:13" ht="15.75" thickBot="1" x14ac:dyDescent="0.3">
      <c r="A8" s="95" t="s">
        <v>85</v>
      </c>
      <c r="B8" s="96">
        <v>72.7</v>
      </c>
    </row>
    <row r="9" spans="1:13" x14ac:dyDescent="0.25">
      <c r="A9" s="95" t="s">
        <v>86</v>
      </c>
      <c r="B9" s="96">
        <f>9.17*2</f>
        <v>18.34</v>
      </c>
      <c r="E9" s="68" t="s">
        <v>87</v>
      </c>
      <c r="F9" s="67">
        <f>0.02+0.07+0.21+0.33+0.65+0.72+0.61+0.32+0.31+0.29+0.33+0.33+0.32</f>
        <v>4.51</v>
      </c>
      <c r="I9" s="102" t="s">
        <v>88</v>
      </c>
      <c r="J9" s="77">
        <f>C5+G2</f>
        <v>13344.94</v>
      </c>
    </row>
    <row r="10" spans="1:13" ht="15" customHeight="1" x14ac:dyDescent="0.25">
      <c r="A10" s="95" t="s">
        <v>89</v>
      </c>
      <c r="B10" s="96">
        <v>50</v>
      </c>
      <c r="E10" s="100"/>
      <c r="I10" s="103" t="s">
        <v>90</v>
      </c>
      <c r="J10" s="104">
        <f>J2</f>
        <v>8000</v>
      </c>
    </row>
    <row r="11" spans="1:13" ht="30" customHeight="1" thickBot="1" x14ac:dyDescent="0.3">
      <c r="A11" s="95" t="s">
        <v>91</v>
      </c>
      <c r="B11" s="96">
        <v>29.97</v>
      </c>
      <c r="E11" s="105" t="s">
        <v>92</v>
      </c>
      <c r="F11" s="67">
        <v>1050</v>
      </c>
      <c r="I11" s="106" t="s">
        <v>93</v>
      </c>
      <c r="J11" s="92">
        <f>J9-J2</f>
        <v>5344.9400000000005</v>
      </c>
    </row>
    <row r="12" spans="1:13" x14ac:dyDescent="0.25">
      <c r="A12" s="95" t="s">
        <v>94</v>
      </c>
      <c r="B12" s="96"/>
      <c r="E12" s="100"/>
    </row>
    <row r="13" spans="1:13" ht="30" x14ac:dyDescent="0.25">
      <c r="A13" s="95" t="s">
        <v>95</v>
      </c>
      <c r="B13" s="96">
        <v>80</v>
      </c>
      <c r="E13" s="105" t="s">
        <v>96</v>
      </c>
      <c r="F13" s="107">
        <f>F14+F15+F16</f>
        <v>438.28999999999996</v>
      </c>
    </row>
    <row r="14" spans="1:13" ht="30" x14ac:dyDescent="0.25">
      <c r="A14" s="95" t="s">
        <v>26</v>
      </c>
      <c r="B14" s="96">
        <v>0</v>
      </c>
      <c r="E14" s="86">
        <v>43131</v>
      </c>
      <c r="F14" s="108">
        <v>2229.69</v>
      </c>
    </row>
    <row r="15" spans="1:13" x14ac:dyDescent="0.25">
      <c r="A15" s="95" t="s">
        <v>97</v>
      </c>
      <c r="B15" s="96">
        <v>0</v>
      </c>
      <c r="E15" s="86">
        <v>43193</v>
      </c>
      <c r="F15" s="108">
        <v>1050</v>
      </c>
    </row>
    <row r="16" spans="1:13" ht="30" x14ac:dyDescent="0.25">
      <c r="A16" s="95" t="s">
        <v>98</v>
      </c>
      <c r="B16" s="96">
        <v>230</v>
      </c>
      <c r="E16" s="109" t="s">
        <v>99</v>
      </c>
      <c r="F16" s="110">
        <v>-2841.4</v>
      </c>
    </row>
    <row r="17" spans="1:2" x14ac:dyDescent="0.25">
      <c r="A17" s="95" t="s">
        <v>29</v>
      </c>
      <c r="B17" s="96">
        <v>80</v>
      </c>
    </row>
    <row r="18" spans="1:2" x14ac:dyDescent="0.25">
      <c r="A18" s="95" t="s">
        <v>100</v>
      </c>
      <c r="B18" s="96">
        <v>0</v>
      </c>
    </row>
    <row r="19" spans="1:2" x14ac:dyDescent="0.25">
      <c r="A19" s="95" t="s">
        <v>101</v>
      </c>
      <c r="B19" s="96">
        <v>0</v>
      </c>
    </row>
    <row r="20" spans="1:2" ht="30" customHeight="1" x14ac:dyDescent="0.25">
      <c r="A20" s="95" t="s">
        <v>102</v>
      </c>
      <c r="B20" s="96"/>
    </row>
    <row r="21" spans="1:2" x14ac:dyDescent="0.25">
      <c r="A21" s="95" t="s">
        <v>103</v>
      </c>
      <c r="B21" s="96" t="s">
        <v>104</v>
      </c>
    </row>
    <row r="22" spans="1:2" x14ac:dyDescent="0.25">
      <c r="A22" s="95" t="s">
        <v>105</v>
      </c>
      <c r="B22" s="96">
        <v>0</v>
      </c>
    </row>
    <row r="23" spans="1:2" x14ac:dyDescent="0.25">
      <c r="A23" s="95" t="s">
        <v>106</v>
      </c>
      <c r="B23" s="96">
        <v>0</v>
      </c>
    </row>
    <row r="24" spans="1:2" ht="30" x14ac:dyDescent="0.25">
      <c r="A24" s="95" t="s">
        <v>107</v>
      </c>
      <c r="B24" s="96">
        <v>0</v>
      </c>
    </row>
    <row r="25" spans="1:2" x14ac:dyDescent="0.25">
      <c r="A25" s="95" t="s">
        <v>108</v>
      </c>
      <c r="B25" s="96">
        <v>0</v>
      </c>
    </row>
    <row r="26" spans="1:2" x14ac:dyDescent="0.25">
      <c r="A26" s="95" t="s">
        <v>109</v>
      </c>
      <c r="B26" s="96">
        <f>18*2</f>
        <v>36</v>
      </c>
    </row>
  </sheetData>
  <pageMargins left="0.23622047244094491" right="0.23622047244094491" top="0.35433070866141736" bottom="0.35433070866141736" header="0.31496062992125984" footer="0.31496062992125984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Essential Services 2019-20</vt:lpstr>
      <vt:lpstr>Copy of Balances 15.01.19</vt:lpstr>
      <vt:lpstr>Sheet2</vt:lpstr>
      <vt:lpstr>Sheet3</vt:lpstr>
      <vt:lpstr>'Copy of Balances 15.01.19'!Print_Area</vt:lpstr>
      <vt:lpstr>'Essential Services 2019-20'!Print_Area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EHI Parish Clerk</dc:creator>
  <cp:lastModifiedBy>User</cp:lastModifiedBy>
  <cp:lastPrinted>2019-01-23T14:51:38Z</cp:lastPrinted>
  <dcterms:created xsi:type="dcterms:W3CDTF">2010-11-16T12:02:58Z</dcterms:created>
  <dcterms:modified xsi:type="dcterms:W3CDTF">2019-01-23T14:54:55Z</dcterms:modified>
</cp:coreProperties>
</file>